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ssettiE\Downloads\"/>
    </mc:Choice>
  </mc:AlternateContent>
  <xr:revisionPtr revIDLastSave="0" documentId="8_{5D407F33-7AE0-40EB-8528-CF045EC83144}" xr6:coauthVersionLast="47" xr6:coauthVersionMax="47" xr10:uidLastSave="{00000000-0000-0000-0000-000000000000}"/>
  <bookViews>
    <workbookView xWindow="-120" yWindow="-120" windowWidth="29040" windowHeight="15840" xr2:uid="{06996352-478F-4945-BA7F-78029E83E0BE}"/>
  </bookViews>
  <sheets>
    <sheet name="Short-Term" sheetId="1" r:id="rId1"/>
    <sheet name="Mid-Term" sheetId="3" r:id="rId2"/>
    <sheet name="Long-Term" sheetId="4" r:id="rId3"/>
    <sheet name="Legend" sheetId="1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4" i="1" l="1"/>
  <c r="AH285" i="1"/>
  <c r="AH286" i="1"/>
  <c r="AI193" i="4"/>
  <c r="AI192" i="4"/>
  <c r="AI191" i="4"/>
  <c r="AI192" i="3"/>
  <c r="AI192" i="1"/>
  <c r="AI191" i="1"/>
  <c r="AI271" i="4"/>
  <c r="AI270" i="4"/>
  <c r="AI269" i="4"/>
  <c r="AI271" i="3"/>
  <c r="AI270" i="3"/>
  <c r="AI269" i="3"/>
  <c r="AI271" i="1"/>
  <c r="AI270" i="1"/>
  <c r="AI269" i="1"/>
  <c r="AI299" i="4"/>
  <c r="AI300" i="4"/>
  <c r="AI301" i="4"/>
  <c r="AI299" i="3"/>
  <c r="AI300" i="3"/>
  <c r="AI301" i="3"/>
  <c r="X299" i="1"/>
  <c r="AI299" i="1"/>
  <c r="AI300" i="1"/>
  <c r="AI301" i="1"/>
  <c r="X104" i="4"/>
  <c r="AI104" i="4"/>
  <c r="AI106" i="4"/>
  <c r="X104" i="3"/>
  <c r="AI104" i="3"/>
  <c r="X105" i="3"/>
  <c r="AI105" i="3"/>
  <c r="X106" i="3"/>
  <c r="AI106" i="3"/>
  <c r="X106" i="1"/>
  <c r="AA214" i="3"/>
  <c r="AI142" i="4"/>
  <c r="AI141" i="4"/>
  <c r="AI140" i="4"/>
  <c r="AI142" i="3"/>
  <c r="AI141" i="3"/>
  <c r="AI140" i="3"/>
  <c r="AI142" i="1"/>
  <c r="AI141" i="1"/>
  <c r="AI140" i="1"/>
  <c r="AI181" i="4"/>
  <c r="AI180" i="4"/>
  <c r="AI179" i="4"/>
  <c r="AI181" i="3"/>
  <c r="R181" i="3"/>
  <c r="O181" i="3"/>
  <c r="AI180" i="3"/>
  <c r="O180" i="3"/>
  <c r="AH179" i="3"/>
  <c r="AI179" i="3" s="1"/>
  <c r="AD179" i="3"/>
  <c r="R179" i="3"/>
  <c r="AI181" i="1"/>
  <c r="AI180" i="1"/>
  <c r="AA180" i="1"/>
  <c r="O180" i="1"/>
  <c r="AH179" i="1"/>
  <c r="AI179" i="1" s="1"/>
  <c r="AG179" i="1"/>
  <c r="AI127" i="4"/>
  <c r="AA127" i="4"/>
  <c r="X127" i="4"/>
  <c r="AI126" i="4"/>
  <c r="AA126" i="4"/>
  <c r="X126" i="4"/>
  <c r="AI125" i="4"/>
  <c r="AA125" i="4"/>
  <c r="X125" i="4"/>
  <c r="AI127" i="3"/>
  <c r="AA127" i="3"/>
  <c r="X127" i="3"/>
  <c r="AI126" i="3"/>
  <c r="AA126" i="3"/>
  <c r="X126" i="3"/>
  <c r="AI125" i="3"/>
  <c r="AA125" i="3"/>
  <c r="X125" i="3"/>
  <c r="AI127" i="1"/>
  <c r="AA127" i="1"/>
  <c r="X127" i="1"/>
  <c r="AI126" i="1"/>
  <c r="AA126" i="1"/>
  <c r="AI125" i="1"/>
  <c r="L125" i="1"/>
  <c r="AD325" i="4"/>
  <c r="AA325" i="4"/>
  <c r="X325" i="4"/>
  <c r="AD324" i="4"/>
  <c r="AA324" i="4"/>
  <c r="X324" i="4"/>
  <c r="AD323" i="4"/>
  <c r="AA323" i="4"/>
  <c r="X323" i="4"/>
  <c r="AD325" i="3"/>
  <c r="AA325" i="3"/>
  <c r="X325" i="3"/>
  <c r="AD324" i="3"/>
  <c r="AA324" i="3"/>
  <c r="X324" i="3"/>
  <c r="AD323" i="3"/>
  <c r="AA323" i="3"/>
  <c r="X323" i="3"/>
  <c r="AD325" i="1"/>
  <c r="AA325" i="1"/>
  <c r="X325" i="1"/>
  <c r="AD324" i="1"/>
  <c r="AA324" i="1"/>
  <c r="X324" i="1"/>
  <c r="AD323" i="1"/>
  <c r="AA323" i="1"/>
  <c r="X323" i="1"/>
  <c r="AI362" i="4"/>
  <c r="AI364" i="4"/>
  <c r="AI362" i="3"/>
  <c r="AI363" i="3"/>
  <c r="AI364" i="3"/>
  <c r="AI362" i="1"/>
  <c r="AI363" i="1"/>
  <c r="AI364" i="1"/>
  <c r="AI322" i="4" l="1"/>
  <c r="AI321" i="4"/>
  <c r="AI320" i="4"/>
  <c r="AI322" i="3"/>
  <c r="AI321" i="3"/>
  <c r="AI320" i="3"/>
  <c r="AI322" i="1"/>
  <c r="AI321" i="1"/>
  <c r="AI320" i="1"/>
</calcChain>
</file>

<file path=xl/sharedStrings.xml><?xml version="1.0" encoding="utf-8"?>
<sst xmlns="http://schemas.openxmlformats.org/spreadsheetml/2006/main" count="28320" uniqueCount="2162">
  <si>
    <t>Greenpeace route No.</t>
  </si>
  <si>
    <t>Origin</t>
  </si>
  <si>
    <t>Origin Country Code</t>
  </si>
  <si>
    <t>Destination</t>
  </si>
  <si>
    <t>Destination Country Code</t>
  </si>
  <si>
    <t>Ticket price check date</t>
  </si>
  <si>
    <t>Trip dates</t>
  </si>
  <si>
    <t>Notes</t>
  </si>
  <si>
    <t>Salzburg</t>
  </si>
  <si>
    <t>Düsseldorf</t>
  </si>
  <si>
    <t>Vienna</t>
  </si>
  <si>
    <t>Berlin</t>
  </si>
  <si>
    <t>Graz</t>
  </si>
  <si>
    <t>Zurich</t>
  </si>
  <si>
    <t>Ljubljana</t>
  </si>
  <si>
    <t>Innsbruck</t>
  </si>
  <si>
    <t>Warsaw</t>
  </si>
  <si>
    <t>Rome</t>
  </si>
  <si>
    <t>London</t>
  </si>
  <si>
    <t>Venice</t>
  </si>
  <si>
    <t>Brussels</t>
  </si>
  <si>
    <t>Copenhagen</t>
  </si>
  <si>
    <t>Bucharest</t>
  </si>
  <si>
    <t>Vilnius</t>
  </si>
  <si>
    <t>Krakow</t>
  </si>
  <si>
    <t>Tallinn</t>
  </si>
  <si>
    <t>Riga</t>
  </si>
  <si>
    <t>Hamburg</t>
  </si>
  <si>
    <t>Madrid</t>
  </si>
  <si>
    <t>Prague</t>
  </si>
  <si>
    <t>Budapest</t>
  </si>
  <si>
    <t>Sofia</t>
  </si>
  <si>
    <t>Varna</t>
  </si>
  <si>
    <t>Bratislava</t>
  </si>
  <si>
    <t>Split</t>
  </si>
  <si>
    <t>Zagreb</t>
  </si>
  <si>
    <t>Basel (EuroAirport)</t>
  </si>
  <si>
    <t>Luxembourg</t>
  </si>
  <si>
    <t>Munich</t>
  </si>
  <si>
    <t>Milan</t>
  </si>
  <si>
    <t>Amsterdam</t>
  </si>
  <si>
    <t>Paris</t>
  </si>
  <si>
    <t>Stockholm</t>
  </si>
  <si>
    <t>Oslo</t>
  </si>
  <si>
    <t>Helsinki</t>
  </si>
  <si>
    <t>Oulu</t>
  </si>
  <si>
    <t>Geneva</t>
  </si>
  <si>
    <t>Toulouse</t>
  </si>
  <si>
    <t>Nice</t>
  </si>
  <si>
    <t>Marseille</t>
  </si>
  <si>
    <t>Lyon</t>
  </si>
  <si>
    <t>Bordeaux</t>
  </si>
  <si>
    <t>Strasbourg</t>
  </si>
  <si>
    <t>Valencia</t>
  </si>
  <si>
    <t>Barcelona</t>
  </si>
  <si>
    <t>Nantes</t>
  </si>
  <si>
    <t>Stuttgart</t>
  </si>
  <si>
    <t>Gothenburg</t>
  </si>
  <si>
    <t>Naples</t>
  </si>
  <si>
    <t>Manchester</t>
  </si>
  <si>
    <t>Cologne</t>
  </si>
  <si>
    <t>Athens</t>
  </si>
  <si>
    <t>Thessaloniki</t>
  </si>
  <si>
    <t>Dublin</t>
  </si>
  <si>
    <t>Kerry (Killarney)</t>
  </si>
  <si>
    <t>Palermo</t>
  </si>
  <si>
    <t>Turin</t>
  </si>
  <si>
    <t>Chișinău</t>
  </si>
  <si>
    <t>Belgrade</t>
  </si>
  <si>
    <t>Podgorica</t>
  </si>
  <si>
    <t>Narvik</t>
  </si>
  <si>
    <t>Trondheim</t>
  </si>
  <si>
    <t>Bergen</t>
  </si>
  <si>
    <t>Gdańsk</t>
  </si>
  <si>
    <t>Porto</t>
  </si>
  <si>
    <t>Lisbon</t>
  </si>
  <si>
    <t>Cluj</t>
  </si>
  <si>
    <t>Košice</t>
  </si>
  <si>
    <t>Bilbao</t>
  </si>
  <si>
    <t>Sevilla</t>
  </si>
  <si>
    <t>Luleå</t>
  </si>
  <si>
    <t>Glasgow</t>
  </si>
  <si>
    <t>Cardiff</t>
  </si>
  <si>
    <t>Edinburgh</t>
  </si>
  <si>
    <t>Inverness</t>
  </si>
  <si>
    <t>N/A</t>
  </si>
  <si>
    <t>FR</t>
  </si>
  <si>
    <t>IT</t>
  </si>
  <si>
    <t>mytrip.com</t>
  </si>
  <si>
    <t>flightnetwork.com</t>
  </si>
  <si>
    <t>EJU4887</t>
  </si>
  <si>
    <t>AF1226</t>
  </si>
  <si>
    <t>bravofly.ch</t>
  </si>
  <si>
    <t>AF1326</t>
  </si>
  <si>
    <t>FR1540</t>
  </si>
  <si>
    <t>kiwi.com</t>
  </si>
  <si>
    <t>gotogate.com</t>
  </si>
  <si>
    <t>AF1526</t>
  </si>
  <si>
    <t>booking.com</t>
  </si>
  <si>
    <t>FR9281/FR9733</t>
  </si>
  <si>
    <t>lefrecce.it</t>
  </si>
  <si>
    <t>FR4520/FR8596</t>
  </si>
  <si>
    <t>edreams.ch</t>
  </si>
  <si>
    <t>KL2002/KL1629</t>
  </si>
  <si>
    <t>ryanair.com</t>
  </si>
  <si>
    <t>AF1126</t>
  </si>
  <si>
    <t>EJU4823</t>
  </si>
  <si>
    <t>easyjet.com</t>
  </si>
  <si>
    <t>EJU4551</t>
  </si>
  <si>
    <t>flysmarter.ch</t>
  </si>
  <si>
    <t>EF1126</t>
  </si>
  <si>
    <t>opodo.ch</t>
  </si>
  <si>
    <t>FR859/FR5843</t>
  </si>
  <si>
    <t>AZ2029</t>
  </si>
  <si>
    <t>AZ2013</t>
  </si>
  <si>
    <t>n/a</t>
  </si>
  <si>
    <t>FR9567</t>
  </si>
  <si>
    <t>AZ1746/AZ1710</t>
  </si>
  <si>
    <t>edreams.com</t>
  </si>
  <si>
    <t>FR9607</t>
  </si>
  <si>
    <t>VY6335/WZZ6020</t>
  </si>
  <si>
    <t>AZ2061</t>
  </si>
  <si>
    <t>AZ1351/AZ1360</t>
  </si>
  <si>
    <t>AZ2125</t>
  </si>
  <si>
    <t>XZ2020</t>
  </si>
  <si>
    <t>aeroitalia.com</t>
  </si>
  <si>
    <t>IC597</t>
  </si>
  <si>
    <t>FR8349/FR8360</t>
  </si>
  <si>
    <t>XZ175</t>
  </si>
  <si>
    <t>XZ2024</t>
  </si>
  <si>
    <t>FR8355/WZZ5013</t>
  </si>
  <si>
    <t>FR4667/FR5817</t>
  </si>
  <si>
    <t>AZ2045</t>
  </si>
  <si>
    <t>FXT8508</t>
  </si>
  <si>
    <t>AT</t>
  </si>
  <si>
    <t>DE</t>
  </si>
  <si>
    <t>EW4344/EW9039</t>
  </si>
  <si>
    <t>EW4334</t>
  </si>
  <si>
    <t>eurowings.com</t>
  </si>
  <si>
    <t>oebbtickets.at</t>
  </si>
  <si>
    <t>EW4338</t>
  </si>
  <si>
    <t>OS8725</t>
  </si>
  <si>
    <t>EW9717</t>
  </si>
  <si>
    <t>AZ1766</t>
  </si>
  <si>
    <t>AZ1794</t>
  </si>
  <si>
    <t>FR2312</t>
  </si>
  <si>
    <t>IC 1954</t>
  </si>
  <si>
    <t>trenitalia.it</t>
  </si>
  <si>
    <t>expedia.com</t>
  </si>
  <si>
    <t>IC 730</t>
  </si>
  <si>
    <t>AZ1782</t>
  </si>
  <si>
    <t>lastminute.de</t>
  </si>
  <si>
    <t>IC 1964</t>
  </si>
  <si>
    <t>AZ1774</t>
  </si>
  <si>
    <t>LH1915</t>
  </si>
  <si>
    <t>FR2748</t>
  </si>
  <si>
    <t>AZ1792</t>
  </si>
  <si>
    <t>flysmarter.com</t>
  </si>
  <si>
    <t>FR4916</t>
  </si>
  <si>
    <t>FR781</t>
  </si>
  <si>
    <t>RJ 133</t>
  </si>
  <si>
    <t>oebb.at</t>
  </si>
  <si>
    <t>FR1484</t>
  </si>
  <si>
    <t>FR 51</t>
  </si>
  <si>
    <t>FR 75</t>
  </si>
  <si>
    <t>OS543</t>
  </si>
  <si>
    <t>FR51</t>
  </si>
  <si>
    <t>OS547</t>
  </si>
  <si>
    <t>FR4904</t>
  </si>
  <si>
    <t>AZ1799</t>
  </si>
  <si>
    <t>IC 723</t>
  </si>
  <si>
    <t>FR3946</t>
  </si>
  <si>
    <t>FR4902</t>
  </si>
  <si>
    <t>XZ2715</t>
  </si>
  <si>
    <t>opodo.de</t>
  </si>
  <si>
    <t>FR4908</t>
  </si>
  <si>
    <t>XZ2711</t>
  </si>
  <si>
    <t>IC 1959</t>
  </si>
  <si>
    <t>AZ1777</t>
  </si>
  <si>
    <t>BE</t>
  </si>
  <si>
    <t>NJ 40425</t>
  </si>
  <si>
    <t>ÖBB Nightjet</t>
  </si>
  <si>
    <t>EE</t>
  </si>
  <si>
    <t>LV</t>
  </si>
  <si>
    <t>airbaltic.com</t>
  </si>
  <si>
    <t>Express 10/330 / 375</t>
  </si>
  <si>
    <t>kayak.ch</t>
  </si>
  <si>
    <t>shop.oebbtickets.at</t>
  </si>
  <si>
    <t>LT</t>
  </si>
  <si>
    <t>Talinn</t>
  </si>
  <si>
    <t>austrian.com</t>
  </si>
  <si>
    <t>NJ 469</t>
  </si>
  <si>
    <t>PL</t>
  </si>
  <si>
    <t>OS623</t>
  </si>
  <si>
    <t>Flight Network</t>
  </si>
  <si>
    <t>OS625</t>
  </si>
  <si>
    <t>Booking</t>
  </si>
  <si>
    <t>Austrian</t>
  </si>
  <si>
    <t>EC108</t>
  </si>
  <si>
    <t>ÖBB</t>
  </si>
  <si>
    <t>FR6064</t>
  </si>
  <si>
    <t>Kiwi</t>
  </si>
  <si>
    <t>LO266</t>
  </si>
  <si>
    <t>Flysmarter</t>
  </si>
  <si>
    <t>Ryanair</t>
  </si>
  <si>
    <t>FR6074</t>
  </si>
  <si>
    <t>LOT224</t>
  </si>
  <si>
    <t>OS667</t>
  </si>
  <si>
    <t>FI</t>
  </si>
  <si>
    <t>AY431</t>
  </si>
  <si>
    <t>Finnair</t>
  </si>
  <si>
    <t>InterCity 35</t>
  </si>
  <si>
    <t>VR</t>
  </si>
  <si>
    <t>InterCity 63</t>
  </si>
  <si>
    <t>AY437</t>
  </si>
  <si>
    <t>InterCity 21</t>
  </si>
  <si>
    <t>InterCity 43/33</t>
  </si>
  <si>
    <t>AY439</t>
  </si>
  <si>
    <t>AY433</t>
  </si>
  <si>
    <t>BT347</t>
  </si>
  <si>
    <t>airBaltic</t>
  </si>
  <si>
    <t>LTG</t>
  </si>
  <si>
    <t>BT343</t>
  </si>
  <si>
    <t>BT341</t>
  </si>
  <si>
    <t>BT345</t>
  </si>
  <si>
    <t>BT349</t>
  </si>
  <si>
    <t>FR944</t>
  </si>
  <si>
    <t>SNCF Connect + Trenitalia</t>
  </si>
  <si>
    <t>FR9726</t>
  </si>
  <si>
    <t>FR9118</t>
  </si>
  <si>
    <t>U24852</t>
  </si>
  <si>
    <t>easyjet</t>
  </si>
  <si>
    <t>INTERCITES 3694</t>
  </si>
  <si>
    <t>SNCF CONNECT</t>
  </si>
  <si>
    <t>U24844</t>
  </si>
  <si>
    <t>OUIGO 7674</t>
  </si>
  <si>
    <t>U24850</t>
  </si>
  <si>
    <t xml:space="preserve"> U24911</t>
  </si>
  <si>
    <t>INTERCITES 3654</t>
  </si>
  <si>
    <t>U24911</t>
  </si>
  <si>
    <t>U24842</t>
  </si>
  <si>
    <t>Genève</t>
  </si>
  <si>
    <t>CH</t>
  </si>
  <si>
    <t>U21341</t>
  </si>
  <si>
    <t>sbb.ch</t>
  </si>
  <si>
    <t>U21337</t>
  </si>
  <si>
    <t>U21342</t>
  </si>
  <si>
    <t>TGV 9760</t>
  </si>
  <si>
    <t>Air France</t>
  </si>
  <si>
    <t>TGV 9780</t>
  </si>
  <si>
    <t>SWISS</t>
  </si>
  <si>
    <t>AF1543</t>
  </si>
  <si>
    <t>AF 1543</t>
  </si>
  <si>
    <t>AF1043</t>
  </si>
  <si>
    <t>Rom</t>
  </si>
  <si>
    <t>FR 23</t>
  </si>
  <si>
    <t>FR166</t>
  </si>
  <si>
    <t>AL166</t>
  </si>
  <si>
    <t>U24813</t>
  </si>
  <si>
    <t>italiatren.com</t>
  </si>
  <si>
    <t>W4 5140</t>
  </si>
  <si>
    <t>FR8313</t>
  </si>
  <si>
    <t>W4 6062</t>
  </si>
  <si>
    <t>W4 3052</t>
  </si>
  <si>
    <t>Condor 4264</t>
  </si>
  <si>
    <t>condor.com</t>
  </si>
  <si>
    <t>LH 1051</t>
  </si>
  <si>
    <t>lufthansa.com</t>
  </si>
  <si>
    <t>TO3912</t>
  </si>
  <si>
    <t>FR200</t>
  </si>
  <si>
    <t>FR4382</t>
  </si>
  <si>
    <t>VY6260</t>
  </si>
  <si>
    <t>LH 2239</t>
  </si>
  <si>
    <t>U24094</t>
  </si>
  <si>
    <t>TO3918</t>
  </si>
  <si>
    <t>AL200</t>
  </si>
  <si>
    <t>W46216</t>
  </si>
  <si>
    <t>FR116</t>
  </si>
  <si>
    <t>VY6262</t>
  </si>
  <si>
    <t>AL 3500</t>
  </si>
  <si>
    <t>FR3500</t>
  </si>
  <si>
    <t>FR8883</t>
  </si>
  <si>
    <t>TGV 9243</t>
  </si>
  <si>
    <t>sncf-connect.com</t>
  </si>
  <si>
    <t>W46340</t>
  </si>
  <si>
    <t>FR3433</t>
  </si>
  <si>
    <t>TGV 9255</t>
  </si>
  <si>
    <t>U24829</t>
  </si>
  <si>
    <t>trip.com</t>
  </si>
  <si>
    <t>U24541</t>
  </si>
  <si>
    <t>U23824</t>
  </si>
  <si>
    <t>opondo.ch</t>
  </si>
  <si>
    <t>FR 3433</t>
  </si>
  <si>
    <t>DE 4264</t>
  </si>
  <si>
    <t>kissandfly.com</t>
  </si>
  <si>
    <t>AF1730</t>
  </si>
  <si>
    <t>U23828</t>
  </si>
  <si>
    <t>TO3940</t>
  </si>
  <si>
    <t>AZ357</t>
  </si>
  <si>
    <t>AF1630</t>
  </si>
  <si>
    <t>Booking.com</t>
  </si>
  <si>
    <t>AL3433</t>
  </si>
  <si>
    <t>PT</t>
  </si>
  <si>
    <t>Faro</t>
  </si>
  <si>
    <t>-</t>
  </si>
  <si>
    <t>FR 5486</t>
  </si>
  <si>
    <t>FR 9498</t>
  </si>
  <si>
    <t>IC 520 / IC 570</t>
  </si>
  <si>
    <t>www.omio.com</t>
  </si>
  <si>
    <t>FR 5452</t>
  </si>
  <si>
    <t>IC 722 / IC 574</t>
  </si>
  <si>
    <t>SP</t>
  </si>
  <si>
    <t>FR 5483</t>
  </si>
  <si>
    <t>00421 / 04254</t>
  </si>
  <si>
    <t>FR 573</t>
  </si>
  <si>
    <t>00421 / 04384</t>
  </si>
  <si>
    <t>FR 5485</t>
  </si>
  <si>
    <t>UX1142</t>
  </si>
  <si>
    <t>IB550</t>
  </si>
  <si>
    <t>NO</t>
  </si>
  <si>
    <t>DY753</t>
  </si>
  <si>
    <t>DY765</t>
  </si>
  <si>
    <t>SK377</t>
  </si>
  <si>
    <t>F6</t>
  </si>
  <si>
    <t>vy.no</t>
  </si>
  <si>
    <t>DY741</t>
  </si>
  <si>
    <t>SK335</t>
  </si>
  <si>
    <t>flysas.com</t>
  </si>
  <si>
    <t>DY754</t>
  </si>
  <si>
    <t>DY745</t>
  </si>
  <si>
    <t>DY763</t>
  </si>
  <si>
    <t>DY773</t>
  </si>
  <si>
    <t>SK375</t>
  </si>
  <si>
    <t>DY751</t>
  </si>
  <si>
    <t>DY771</t>
  </si>
  <si>
    <t>SK347</t>
  </si>
  <si>
    <t>SK379</t>
  </si>
  <si>
    <t>WF489</t>
  </si>
  <si>
    <t>WF481</t>
  </si>
  <si>
    <t>SK351</t>
  </si>
  <si>
    <t>kiwi.com / booking.com</t>
  </si>
  <si>
    <t>SK345</t>
  </si>
  <si>
    <t>DY769</t>
  </si>
  <si>
    <t>SK373</t>
  </si>
  <si>
    <t>easyJet 8402</t>
  </si>
  <si>
    <t>eDreams</t>
  </si>
  <si>
    <t>Iberia 5280</t>
  </si>
  <si>
    <t>mytrip</t>
  </si>
  <si>
    <t>British Airways 8130</t>
  </si>
  <si>
    <t>Vueling 8942</t>
  </si>
  <si>
    <t>EUROSTARnr. 9047, 17:07</t>
  </si>
  <si>
    <t>SNCF</t>
  </si>
  <si>
    <t>easyJet 8406</t>
  </si>
  <si>
    <t>Iberia 5282</t>
  </si>
  <si>
    <t>easyJet 8410</t>
  </si>
  <si>
    <t>bravofly</t>
  </si>
  <si>
    <t>EUROSTARnr. 9007, 07:07</t>
  </si>
  <si>
    <t>easyJet 2434</t>
  </si>
  <si>
    <t>Iberia 5991</t>
  </si>
  <si>
    <t>easyJet 4661</t>
  </si>
  <si>
    <t>TGV INOUInr. 7037, 13:13</t>
  </si>
  <si>
    <t>Vueling 8960</t>
  </si>
  <si>
    <t>British Airways 309</t>
  </si>
  <si>
    <t>flysmarter</t>
  </si>
  <si>
    <t>British Airways 319</t>
  </si>
  <si>
    <t>cheaptickets.ch</t>
  </si>
  <si>
    <t>EUROSTARnr. 9043, 16:09</t>
  </si>
  <si>
    <t>Vueling 6944</t>
  </si>
  <si>
    <t>opodo</t>
  </si>
  <si>
    <t>British Airways 323</t>
  </si>
  <si>
    <t>flight network</t>
  </si>
  <si>
    <t>EUROSTARnr. 9013, 08:27</t>
  </si>
  <si>
    <t>EUROSTARnr. 9037, 14:24</t>
  </si>
  <si>
    <t>easyJet 6472</t>
  </si>
  <si>
    <t>Trip.com</t>
  </si>
  <si>
    <t>British Airways 315</t>
  </si>
  <si>
    <t>EUROSTARnr. 9051, 18:12</t>
  </si>
  <si>
    <t>British Airways 321</t>
  </si>
  <si>
    <t>EUROSTARnr. 9007, 07:12</t>
  </si>
  <si>
    <t>Ryanair 6542</t>
  </si>
  <si>
    <t>ryanair</t>
  </si>
  <si>
    <t>TGV INOUInr. 6116, 12:03</t>
  </si>
  <si>
    <t>OUIGO Grande Vitessenr. 7822, 8:00</t>
  </si>
  <si>
    <t>easyJet 8444</t>
  </si>
  <si>
    <t>TGV INOUInr. 9868, 15:12</t>
  </si>
  <si>
    <t>Ryanair 1467</t>
  </si>
  <si>
    <t>OUIGO Grande Vitessenr. 7838, 06:12</t>
  </si>
  <si>
    <t>OUIGO Grande Vitessenr. 7822, 08:00</t>
  </si>
  <si>
    <t>easyJet 8440</t>
  </si>
  <si>
    <t>Ryanair 1874</t>
  </si>
  <si>
    <t>EUROSTARnr. 9022, 11:31</t>
  </si>
  <si>
    <t>Air France 7551</t>
  </si>
  <si>
    <t>easyJet 2425</t>
  </si>
  <si>
    <t>easyJet 8419</t>
  </si>
  <si>
    <t>EUROSTARnr. 9004, 07:01</t>
  </si>
  <si>
    <t>easyJet 8421</t>
  </si>
  <si>
    <t>easyJet 8425</t>
  </si>
  <si>
    <t>EUROSTARnr. 9018, 10:31</t>
  </si>
  <si>
    <t>ES</t>
  </si>
  <si>
    <t>TO 4639</t>
  </si>
  <si>
    <t>91.99‬</t>
  </si>
  <si>
    <t>flightnetwork</t>
  </si>
  <si>
    <t>TP 1013</t>
  </si>
  <si>
    <t>113.99‬</t>
  </si>
  <si>
    <t>285.98‬</t>
  </si>
  <si>
    <t>flugladen</t>
  </si>
  <si>
    <t>Rail Europe</t>
  </si>
  <si>
    <t>TO 4781</t>
  </si>
  <si>
    <t>105.99‬</t>
  </si>
  <si>
    <t>UX 1029</t>
  </si>
  <si>
    <t>285.38‬</t>
  </si>
  <si>
    <t>trip</t>
  </si>
  <si>
    <t>IB 591</t>
  </si>
  <si>
    <t>TO 4633</t>
  </si>
  <si>
    <t>234.38‬</t>
  </si>
  <si>
    <t>479.77‬</t>
  </si>
  <si>
    <t>expedia</t>
  </si>
  <si>
    <t>UX 1025</t>
  </si>
  <si>
    <t>booking</t>
  </si>
  <si>
    <t>UX 1027</t>
  </si>
  <si>
    <t>FR 5444</t>
  </si>
  <si>
    <t>168.98‬</t>
  </si>
  <si>
    <t>330.97‬</t>
  </si>
  <si>
    <t>115.13‬</t>
  </si>
  <si>
    <t>223.27‬</t>
  </si>
  <si>
    <t>billigflug</t>
  </si>
  <si>
    <t>AVE 3113 TGV 9706</t>
  </si>
  <si>
    <t>IB 571</t>
  </si>
  <si>
    <t>170.20‬</t>
  </si>
  <si>
    <t>312.97‬</t>
  </si>
  <si>
    <t>IB 583</t>
  </si>
  <si>
    <t>IB 569</t>
  </si>
  <si>
    <t>121.20‬</t>
  </si>
  <si>
    <t xml:space="preserve">IB 571 </t>
  </si>
  <si>
    <t>iberia</t>
  </si>
  <si>
    <t>EJU 4389</t>
  </si>
  <si>
    <t>IB 1186</t>
  </si>
  <si>
    <t>193.99‬</t>
  </si>
  <si>
    <t>TGV 6805 TGV 9713 AVE 3152</t>
  </si>
  <si>
    <t>W9 5768/FR 2628</t>
  </si>
  <si>
    <t>50.99‬</t>
  </si>
  <si>
    <t>KL 1432/KL 1509</t>
  </si>
  <si>
    <t>EJU 8429/UX 1016</t>
  </si>
  <si>
    <t>V7 2660</t>
  </si>
  <si>
    <t>kissandfly</t>
  </si>
  <si>
    <t>337.98‬</t>
  </si>
  <si>
    <t>kiwi</t>
  </si>
  <si>
    <t>VY 6201</t>
  </si>
  <si>
    <t>145.79‬</t>
  </si>
  <si>
    <t>290.97‬</t>
  </si>
  <si>
    <t>TER 96638 TER 17528 TGV 9715</t>
  </si>
  <si>
    <t>SNCF Connect</t>
  </si>
  <si>
    <t>U2 7108</t>
  </si>
  <si>
    <t>U2 1375</t>
  </si>
  <si>
    <t>U2 1379</t>
  </si>
  <si>
    <t xml:space="preserve"> 142.98‬</t>
  </si>
  <si>
    <t>268.97‬</t>
  </si>
  <si>
    <t xml:space="preserve"> 149.98‬</t>
  </si>
  <si>
    <t>LX 2817/LX 1950</t>
  </si>
  <si>
    <t xml:space="preserve"> 88.99‬</t>
  </si>
  <si>
    <t>187.98‬</t>
  </si>
  <si>
    <t>379.97‬</t>
  </si>
  <si>
    <t>IB 1184</t>
  </si>
  <si>
    <t>brusselsairlines</t>
  </si>
  <si>
    <t>TP 473</t>
  </si>
  <si>
    <t>99.99‬</t>
  </si>
  <si>
    <t xml:space="preserve"> 84.99‬</t>
  </si>
  <si>
    <t>U2 7110</t>
  </si>
  <si>
    <t>245.98‬</t>
  </si>
  <si>
    <t xml:space="preserve">U2 7110 </t>
  </si>
  <si>
    <t>VY 6203</t>
  </si>
  <si>
    <t>235.98‬</t>
  </si>
  <si>
    <t>LH 5773/LH 1816</t>
  </si>
  <si>
    <t>LX 2819/LX 1950</t>
  </si>
  <si>
    <t>swiss</t>
  </si>
  <si>
    <t xml:space="preserve"> 150.99‬</t>
  </si>
  <si>
    <t>376.98‬</t>
  </si>
  <si>
    <t>U2 7106</t>
  </si>
  <si>
    <t>Partly with rail replacement bus</t>
  </si>
  <si>
    <t>NL</t>
  </si>
  <si>
    <t>BA 8452</t>
  </si>
  <si>
    <t>U2 7552</t>
  </si>
  <si>
    <t>EUR - 9115</t>
  </si>
  <si>
    <t>NS International</t>
  </si>
  <si>
    <t>BA 8450</t>
  </si>
  <si>
    <t xml:space="preserve"> 85.99‬</t>
  </si>
  <si>
    <t>EUR - 9167</t>
  </si>
  <si>
    <t> 135.99‬</t>
  </si>
  <si>
    <t>75.99‬</t>
  </si>
  <si>
    <t>U2 8689</t>
  </si>
  <si>
    <t>U2 8383/U2 1849</t>
  </si>
  <si>
    <t>SN 2104</t>
  </si>
  <si>
    <t xml:space="preserve">
414.24</t>
  </si>
  <si>
    <t>ES - 9152</t>
  </si>
  <si>
    <t>Eurostar</t>
  </si>
  <si>
    <t>RK 9817/FR 7365</t>
  </si>
  <si>
    <t>BA 394</t>
  </si>
  <si>
    <t>U2 308/FR 7365</t>
  </si>
  <si>
    <t>ES - 9106</t>
  </si>
  <si>
    <t>BA 392</t>
  </si>
  <si>
    <t>392.97‬</t>
  </si>
  <si>
    <t>ES - 9140</t>
  </si>
  <si>
    <t>VY 8242</t>
  </si>
  <si>
    <t>300.98‬</t>
  </si>
  <si>
    <t>562.99‬</t>
  </si>
  <si>
    <t>AF 1349</t>
  </si>
  <si>
    <t>TO 4801</t>
  </si>
  <si>
    <t>FR 3121</t>
  </si>
  <si>
    <t>170.08‬</t>
  </si>
  <si>
    <t>333.17‬</t>
  </si>
  <si>
    <t>IB 5186</t>
  </si>
  <si>
    <t>134.99‬</t>
  </si>
  <si>
    <t>FR 6374</t>
  </si>
  <si>
    <t>126.08‬</t>
  </si>
  <si>
    <t>246.17‬</t>
  </si>
  <si>
    <t>AF1349</t>
  </si>
  <si>
    <t>TGV - 9706</t>
  </si>
  <si>
    <t>BA 431</t>
  </si>
  <si>
    <t>U2 7839</t>
  </si>
  <si>
    <t>BA 447</t>
  </si>
  <si>
    <t>BA 445</t>
  </si>
  <si>
    <t>U2 8672</t>
  </si>
  <si>
    <t>BA 388</t>
  </si>
  <si>
    <t>ES - 9114</t>
  </si>
  <si>
    <t>BA 386</t>
  </si>
  <si>
    <t>BA 390</t>
  </si>
  <si>
    <t>TO 4751</t>
  </si>
  <si>
    <t>296.89‬</t>
  </si>
  <si>
    <t>603.79‬</t>
  </si>
  <si>
    <t>VY 8240</t>
  </si>
  <si>
    <t>47.99‬</t>
  </si>
  <si>
    <t>UX 7704/UX 1025</t>
  </si>
  <si>
    <t>IB 5038</t>
  </si>
  <si>
    <t>384.99‬</t>
  </si>
  <si>
    <t>AF 1649</t>
  </si>
  <si>
    <t>AF 1449</t>
  </si>
  <si>
    <t>106.32‬</t>
  </si>
  <si>
    <t>206.65‬</t>
  </si>
  <si>
    <t>205.98‬</t>
  </si>
  <si>
    <t>mygate</t>
  </si>
  <si>
    <t>421.79‬</t>
  </si>
  <si>
    <t>kiwi.kayak</t>
  </si>
  <si>
    <t xml:space="preserve">V7 2656/IB 1082 </t>
  </si>
  <si>
    <t xml:space="preserve">1.057.99 </t>
  </si>
  <si>
    <t>lastminute</t>
  </si>
  <si>
    <t>172.99‬</t>
  </si>
  <si>
    <t xml:space="preserve">
V7 2660</t>
  </si>
  <si>
    <t>87.99‬</t>
  </si>
  <si>
    <t>217.98‬</t>
  </si>
  <si>
    <t>KL 1015</t>
  </si>
  <si>
    <t>U2 5708</t>
  </si>
  <si>
    <t>BA 441</t>
  </si>
  <si>
    <t>R84 - 8255  Direct - 9548 EUR - 9153</t>
  </si>
  <si>
    <t>VY 8008</t>
  </si>
  <si>
    <t>51.99‬</t>
  </si>
  <si>
    <t>KLM 1510/KLM 2003</t>
  </si>
  <si>
    <t>IB 5198</t>
  </si>
  <si>
    <t>AF 1049</t>
  </si>
  <si>
    <t>VY 8246</t>
  </si>
  <si>
    <t>IB 418/IB 591</t>
  </si>
  <si>
    <t>VY 8016</t>
  </si>
  <si>
    <t>607.97‬</t>
  </si>
  <si>
    <t>AF 1249</t>
  </si>
  <si>
    <t>28.99‬</t>
  </si>
  <si>
    <t>231.99‬</t>
  </si>
  <si>
    <t>365.97‬</t>
  </si>
  <si>
    <t>ES - 9110</t>
  </si>
  <si>
    <t>De</t>
  </si>
  <si>
    <t>EJU4897</t>
  </si>
  <si>
    <t>U24897 </t>
  </si>
  <si>
    <t>Bravofly</t>
  </si>
  <si>
    <t>U24897</t>
  </si>
  <si>
    <t>DB</t>
  </si>
  <si>
    <t>U25152</t>
  </si>
  <si>
    <t>U24631</t>
  </si>
  <si>
    <t>U24631 </t>
  </si>
  <si>
    <t>DE4264</t>
  </si>
  <si>
    <t>U25150</t>
  </si>
  <si>
    <t>U25150 </t>
  </si>
  <si>
    <t>U24873</t>
  </si>
  <si>
    <t>U24873 </t>
  </si>
  <si>
    <t>TO4060</t>
  </si>
  <si>
    <t>KL2439 </t>
  </si>
  <si>
    <t>Trip</t>
  </si>
  <si>
    <t>TO4068</t>
  </si>
  <si>
    <t>AF1434 </t>
  </si>
  <si>
    <t>TO4068 </t>
  </si>
  <si>
    <t>U24875</t>
  </si>
  <si>
    <t>AF1134 </t>
  </si>
  <si>
    <t>U24875 </t>
  </si>
  <si>
    <t>ESP</t>
  </si>
  <si>
    <t>vueling</t>
  </si>
  <si>
    <t>sncf</t>
  </si>
  <si>
    <t>U22328</t>
  </si>
  <si>
    <t>U28064</t>
  </si>
  <si>
    <t>U22324</t>
  </si>
  <si>
    <t>FR9797</t>
  </si>
  <si>
    <t>FR 8215</t>
  </si>
  <si>
    <t>rynair</t>
  </si>
  <si>
    <t>FR8215</t>
  </si>
  <si>
    <t>edreams</t>
  </si>
  <si>
    <t>VY 7822</t>
  </si>
  <si>
    <t>VY7822</t>
  </si>
  <si>
    <t>FR 8231</t>
  </si>
  <si>
    <t>FR8231</t>
  </si>
  <si>
    <t>VY7842</t>
  </si>
  <si>
    <t>FR7808</t>
  </si>
  <si>
    <t>VY7838</t>
  </si>
  <si>
    <t>FR 9814</t>
  </si>
  <si>
    <t> 9814</t>
  </si>
  <si>
    <t>FR9814</t>
  </si>
  <si>
    <t>FR 1593</t>
  </si>
  <si>
    <t>Lufthansa.com</t>
  </si>
  <si>
    <t>KIWI.com</t>
  </si>
  <si>
    <t>DB + National rail</t>
  </si>
  <si>
    <t>BRB321</t>
  </si>
  <si>
    <t>kwi</t>
  </si>
  <si>
    <t>kiss and fly</t>
  </si>
  <si>
    <t>Eurostar + National rail</t>
  </si>
  <si>
    <t>edream</t>
  </si>
  <si>
    <t>U2614</t>
  </si>
  <si>
    <t>BA 8729</t>
  </si>
  <si>
    <t>britisharways.com</t>
  </si>
  <si>
    <t>U2 864</t>
  </si>
  <si>
    <t>nationalrail.co.uk</t>
  </si>
  <si>
    <t>overtaken train (alle Verbindungen)</t>
  </si>
  <si>
    <t>BA 8739</t>
  </si>
  <si>
    <t>BA8739</t>
  </si>
  <si>
    <t>U2 413</t>
  </si>
  <si>
    <t>U2413</t>
  </si>
  <si>
    <t>U2862</t>
  </si>
  <si>
    <t>BA1481</t>
  </si>
  <si>
    <t>EZY652</t>
  </si>
  <si>
    <t>U2654</t>
  </si>
  <si>
    <t>BA1491</t>
  </si>
  <si>
    <t>EZY401</t>
  </si>
  <si>
    <t>BA1495</t>
  </si>
  <si>
    <t>overtaken train (nur 1 und 2 Pers.)</t>
  </si>
  <si>
    <t>RO</t>
  </si>
  <si>
    <t>MD</t>
  </si>
  <si>
    <t>https://www.wizzair.com/</t>
  </si>
  <si>
    <t>https://bileteinternationale.cfrcalatori.ro/</t>
  </si>
  <si>
    <t>BG</t>
  </si>
  <si>
    <t>bileteinternationale.cfrcalatori.ro</t>
  </si>
  <si>
    <t>https://digital.tarom.ro</t>
  </si>
  <si>
    <t>https://digital.tarom.ro/</t>
  </si>
  <si>
    <t>https://www.kiwi.com/ch/booking</t>
  </si>
  <si>
    <t>https://ch.mytrip.com/</t>
  </si>
  <si>
    <t>https://e-ticket.aegeanair.com/</t>
  </si>
  <si>
    <t>Train not bookable, but prices are constant</t>
  </si>
  <si>
    <t>hisky.aero</t>
  </si>
  <si>
    <t>cfrcalatori.ro</t>
  </si>
  <si>
    <t>06:30</t>
  </si>
  <si>
    <t>07:30</t>
  </si>
  <si>
    <t>10:22</t>
  </si>
  <si>
    <t>20:45</t>
  </si>
  <si>
    <t>17:00</t>
  </si>
  <si>
    <t>15:00</t>
  </si>
  <si>
    <t>18:30</t>
  </si>
  <si>
    <t>n/c</t>
  </si>
  <si>
    <t>08:35</t>
  </si>
  <si>
    <t>09:40</t>
  </si>
  <si>
    <t>07:00</t>
  </si>
  <si>
    <t>FR237</t>
  </si>
  <si>
    <t>TLK 38108</t>
  </si>
  <si>
    <t>PolishTrains</t>
  </si>
  <si>
    <t>FlySmarter</t>
  </si>
  <si>
    <t>TLK 35104</t>
  </si>
  <si>
    <t>W62033, W61784, 1 Stopp Oslo</t>
  </si>
  <si>
    <t>LO3904, LO3835, 1 Stopp Warsaw</t>
  </si>
  <si>
    <t>LO3924, LO3825, 1 Stopp Warsaw</t>
  </si>
  <si>
    <t>FB971</t>
  </si>
  <si>
    <t>BDZ</t>
  </si>
  <si>
    <t>Fast 8611</t>
  </si>
  <si>
    <t>FB977</t>
  </si>
  <si>
    <t>Fast 3621</t>
  </si>
  <si>
    <t>FB973</t>
  </si>
  <si>
    <t>Fast 8651</t>
  </si>
  <si>
    <t>Mytrip</t>
  </si>
  <si>
    <t>23/143</t>
  </si>
  <si>
    <t>BT919</t>
  </si>
  <si>
    <t xml:space="preserve">LO776, LO3921, 1 Stopp Chopin </t>
  </si>
  <si>
    <t xml:space="preserve">LO776, LO3921, 1 Stopp Warsaw </t>
  </si>
  <si>
    <t>W62040</t>
  </si>
  <si>
    <t>W61901, W61302, LO3905, 2 Stopp London, Warsaw</t>
  </si>
  <si>
    <t>Flight Networt</t>
  </si>
  <si>
    <t>BT927, LH1626, 1 Stopp Munich</t>
  </si>
  <si>
    <t>Gotogate</t>
  </si>
  <si>
    <t>Train: n/a but prices are fixed, so fixed price was noted</t>
  </si>
  <si>
    <t>SK548/SK195</t>
  </si>
  <si>
    <t>SK552/SK2761</t>
  </si>
  <si>
    <t>SK548/SK2751</t>
  </si>
  <si>
    <t>LO270</t>
  </si>
  <si>
    <t>IC141/RE/EC49</t>
  </si>
  <si>
    <t>bahn.de</t>
  </si>
  <si>
    <t>IC141/BUS40231/EC247</t>
  </si>
  <si>
    <t>EJU3852/WZZ1434</t>
  </si>
  <si>
    <t>LH2307/LO354</t>
  </si>
  <si>
    <t>LO264</t>
  </si>
  <si>
    <t>LO190</t>
  </si>
  <si>
    <t>lot.com</t>
  </si>
  <si>
    <t>KL1315</t>
  </si>
  <si>
    <t>KL1319</t>
  </si>
  <si>
    <t>klm.com</t>
  </si>
  <si>
    <t>LO175</t>
  </si>
  <si>
    <t>EJU3854/WZZ1402</t>
  </si>
  <si>
    <t>klm.ch</t>
  </si>
  <si>
    <t>ICE141/EC47</t>
  </si>
  <si>
    <t>EJU8688/WZZ1306</t>
  </si>
  <si>
    <t>EJU8682/WZZ1306</t>
  </si>
  <si>
    <t>WZZ1363/EZU5192</t>
  </si>
  <si>
    <t>AF1247/AF1734</t>
  </si>
  <si>
    <t>airfrance.ch</t>
  </si>
  <si>
    <t>LO387</t>
  </si>
  <si>
    <t>EC46</t>
  </si>
  <si>
    <t>intercity.pl</t>
  </si>
  <si>
    <t>WZZ1369/NOZ3302</t>
  </si>
  <si>
    <t>OS628/OS225</t>
  </si>
  <si>
    <t>WZZ1369/NOZ3301</t>
  </si>
  <si>
    <t>LO391</t>
  </si>
  <si>
    <t>EC248</t>
  </si>
  <si>
    <t>WZZ1367/NOZ737</t>
  </si>
  <si>
    <t>WZZ1367/NOZ3302</t>
  </si>
  <si>
    <t>EC246</t>
  </si>
  <si>
    <t>WZZ2468/FR197</t>
  </si>
  <si>
    <t>LH1353/LH178</t>
  </si>
  <si>
    <t>edream.ch</t>
  </si>
  <si>
    <t>LO389</t>
  </si>
  <si>
    <t>AF1047/AF1134</t>
  </si>
  <si>
    <t>AF1147/AF1534</t>
  </si>
  <si>
    <t>LH1349/LH194</t>
  </si>
  <si>
    <t>SK752/SK1675</t>
  </si>
  <si>
    <t>KL1314/KL1781</t>
  </si>
  <si>
    <t>KL1314/KL3580</t>
  </si>
  <si>
    <t>WZZ1353</t>
  </si>
  <si>
    <t>opodo.com</t>
  </si>
  <si>
    <t>LO333</t>
  </si>
  <si>
    <t>EC248/ICE650/EST9474</t>
  </si>
  <si>
    <t>FR1888</t>
  </si>
  <si>
    <t>EC246/ICE375/TGV9560</t>
  </si>
  <si>
    <t>EC248/ICE1156/EST9474</t>
  </si>
  <si>
    <t>KL1316/KL2023</t>
  </si>
  <si>
    <t>LO335</t>
  </si>
  <si>
    <t>WZZ1431/FR8884</t>
  </si>
  <si>
    <t>SK2762/SK559</t>
  </si>
  <si>
    <t>FR4043/FR3501</t>
  </si>
  <si>
    <t>SI</t>
  </si>
  <si>
    <t>Lufthansa 5671 / Lufthansa 2062</t>
  </si>
  <si>
    <t>KL 1990 / KL 1757</t>
  </si>
  <si>
    <t>D 312 / RJ 110 / NJ 40420</t>
  </si>
  <si>
    <t>Wizz Air 4784 / WizzAir 4749</t>
  </si>
  <si>
    <t>Lufthansa 1697 / Lufthansa 2066</t>
  </si>
  <si>
    <t>KL 1990</t>
  </si>
  <si>
    <t>ESY 8842 / ESY 8675</t>
  </si>
  <si>
    <t>SWISS 2279 / SWISS 1612</t>
  </si>
  <si>
    <t>swiss.com</t>
  </si>
  <si>
    <t>EN 40414 / NJ 233</t>
  </si>
  <si>
    <t>Lufthansa 5671 / Lufthansa 1854</t>
  </si>
  <si>
    <t>Lufthansa 1697 / Lufthansa 9448</t>
  </si>
  <si>
    <t>Lufthansa 1697 / Lufthansa 2086</t>
  </si>
  <si>
    <t>Lufthansa 1697 / Lufthansa 2070</t>
  </si>
  <si>
    <t>Lufthansa 2097 / Lufthansa 2062</t>
  </si>
  <si>
    <t>Air Serbia 621 / Air Serbia 7636</t>
  </si>
  <si>
    <t>airserbia.com</t>
  </si>
  <si>
    <t>omio.com</t>
  </si>
  <si>
    <t>LOT 616 / LOT 267</t>
  </si>
  <si>
    <t>Air Serbia 621 / Air Serbia 418</t>
  </si>
  <si>
    <t>EN 414 / NJ 295</t>
  </si>
  <si>
    <t>LOT 616 / LOT 319</t>
  </si>
  <si>
    <t>LOT 618 /LOT 397</t>
  </si>
  <si>
    <t>Air Serbia 623 /Air Serbia 292</t>
  </si>
  <si>
    <t>27.20.2025</t>
  </si>
  <si>
    <t>Air Serbia 621 / Air Serbia 292</t>
  </si>
  <si>
    <t>HV 6820</t>
  </si>
  <si>
    <t>transavia.com</t>
  </si>
  <si>
    <t>KL 2173 / KL 2016</t>
  </si>
  <si>
    <t>SK</t>
  </si>
  <si>
    <t>HR</t>
  </si>
  <si>
    <t>FlightNetwork</t>
  </si>
  <si>
    <t>Prag</t>
  </si>
  <si>
    <t>CZ</t>
  </si>
  <si>
    <t>CD</t>
  </si>
  <si>
    <t>OS652    OS649 (VIE)</t>
  </si>
  <si>
    <t>FR7774</t>
  </si>
  <si>
    <t>Opodo</t>
  </si>
  <si>
    <t>OU5501 (VIE)</t>
  </si>
  <si>
    <t>Kiss&amp;Fly</t>
  </si>
  <si>
    <t>OU441 (VIE)</t>
  </si>
  <si>
    <t>REX8  EC79</t>
  </si>
  <si>
    <t>GR</t>
  </si>
  <si>
    <t>07:25</t>
  </si>
  <si>
    <t>skyexpress.gr</t>
  </si>
  <si>
    <t>06:48</t>
  </si>
  <si>
    <t>newtickets.hellenictrain.gr</t>
  </si>
  <si>
    <t>"Multi-Child Family" offer sets price per pax to 21.50€</t>
  </si>
  <si>
    <t>22:35</t>
  </si>
  <si>
    <t>17:35</t>
  </si>
  <si>
    <t>17:58</t>
  </si>
  <si>
    <t>12:40</t>
  </si>
  <si>
    <t>06:58</t>
  </si>
  <si>
    <t>07:55</t>
  </si>
  <si>
    <t>aegeanair.com</t>
  </si>
  <si>
    <t>LO 615</t>
  </si>
  <si>
    <t>kissandfly.de</t>
  </si>
  <si>
    <t>AF 1247, AF 1036</t>
  </si>
  <si>
    <t>Expedia.de</t>
  </si>
  <si>
    <t>EN 407, EC 151</t>
  </si>
  <si>
    <t>LX 1349, LX 2278</t>
  </si>
  <si>
    <t>Lufthansa.de</t>
  </si>
  <si>
    <t>EN 407, EC 152</t>
  </si>
  <si>
    <t>LO 411, LX 2276</t>
  </si>
  <si>
    <t>EN 407, EC 153</t>
  </si>
  <si>
    <t>LH 1617, LH 5670</t>
  </si>
  <si>
    <t>Flysmarter.de</t>
  </si>
  <si>
    <t>EN 407, EC 154</t>
  </si>
  <si>
    <t>EN 407, EC 156</t>
  </si>
  <si>
    <t>LO 617</t>
  </si>
  <si>
    <t>FR4033, W6 2469</t>
  </si>
  <si>
    <t>KL1358, KL1319</t>
  </si>
  <si>
    <t>SK768, SK2761</t>
  </si>
  <si>
    <t>LO 528</t>
  </si>
  <si>
    <t>cd.cz</t>
  </si>
  <si>
    <t>FR4069, LO3908</t>
  </si>
  <si>
    <t>waya.travel</t>
  </si>
  <si>
    <t>KL1354, KL1315</t>
  </si>
  <si>
    <t>expedia.de</t>
  </si>
  <si>
    <t>LO 524</t>
  </si>
  <si>
    <t>LO 522</t>
  </si>
  <si>
    <t>LO 526</t>
  </si>
  <si>
    <t>FR3527, W6 1434</t>
  </si>
  <si>
    <t>LO 530</t>
  </si>
  <si>
    <t>EC 113</t>
  </si>
  <si>
    <t>FR1014, FR1021</t>
  </si>
  <si>
    <t>LH1693, LH1616</t>
  </si>
  <si>
    <t>FR8521, LO3944</t>
  </si>
  <si>
    <t>EC 264, EC 45</t>
  </si>
  <si>
    <t>lufthansa.de</t>
  </si>
  <si>
    <t>FR3529, W6 1432</t>
  </si>
  <si>
    <t>OS644, OS663</t>
  </si>
  <si>
    <t>U2 3904, FR5821</t>
  </si>
  <si>
    <t>EC 121, EC 108</t>
  </si>
  <si>
    <t>HU</t>
  </si>
  <si>
    <t>W6 2469</t>
  </si>
  <si>
    <t>EC 130</t>
  </si>
  <si>
    <t>mav.hu</t>
  </si>
  <si>
    <t>FR 1923</t>
  </si>
  <si>
    <t>W6 24669</t>
  </si>
  <si>
    <t>wizzair.com</t>
  </si>
  <si>
    <t>W6 2467</t>
  </si>
  <si>
    <t>W6 2468</t>
  </si>
  <si>
    <t>Zürich</t>
  </si>
  <si>
    <t>EW 8761</t>
  </si>
  <si>
    <t>ICE 70 / ICE 1032</t>
  </si>
  <si>
    <t>WIzzAir 2317</t>
  </si>
  <si>
    <t>RYA 207</t>
  </si>
  <si>
    <t>WizzAir 2315</t>
  </si>
  <si>
    <t>RYA 9639 / WizzAir 2354</t>
  </si>
  <si>
    <t>Air Serbia 171 / AirSebia 142</t>
  </si>
  <si>
    <t>LOT 528 / LOT 531</t>
  </si>
  <si>
    <t>EC 277</t>
  </si>
  <si>
    <t>RYA 4033</t>
  </si>
  <si>
    <t>RYA 4092</t>
  </si>
  <si>
    <t>Air Serbia 171 / AirSebia 143</t>
  </si>
  <si>
    <t>LOT 528 / LOT 536</t>
  </si>
  <si>
    <t>Swiss 962</t>
  </si>
  <si>
    <t>KL 1916 / KL 1775</t>
  </si>
  <si>
    <t>ICE 292</t>
  </si>
  <si>
    <t>OA 646 / OA 639</t>
  </si>
  <si>
    <t>Air Serbia 171 / 142</t>
  </si>
  <si>
    <t>EC 95 / ICE 1100</t>
  </si>
  <si>
    <t>ICE 370</t>
  </si>
  <si>
    <t>RYA 197</t>
  </si>
  <si>
    <t>Tarom 226 / Tarom 237</t>
  </si>
  <si>
    <t>KL 1354 / KL 1369</t>
  </si>
  <si>
    <t>LK 1350 / KL 1363</t>
  </si>
  <si>
    <t>Air Sebia 171 / Air Serbia 142</t>
  </si>
  <si>
    <t>Malaga</t>
  </si>
  <si>
    <t>VY2611</t>
  </si>
  <si>
    <t>flightnework.com</t>
  </si>
  <si>
    <t>renfe.com</t>
  </si>
  <si>
    <t>VY2613</t>
  </si>
  <si>
    <t>UX7154</t>
  </si>
  <si>
    <t>V73512</t>
  </si>
  <si>
    <t>VY2607</t>
  </si>
  <si>
    <t>UX7701</t>
  </si>
  <si>
    <t>IB403</t>
  </si>
  <si>
    <t>IB417</t>
  </si>
  <si>
    <t>IB407</t>
  </si>
  <si>
    <t>IB427</t>
  </si>
  <si>
    <t>UX6031</t>
  </si>
  <si>
    <t>IB411</t>
  </si>
  <si>
    <t>IB409</t>
  </si>
  <si>
    <t>IB425</t>
  </si>
  <si>
    <t>IB405</t>
  </si>
  <si>
    <t>IB434</t>
  </si>
  <si>
    <t>UX7158</t>
  </si>
  <si>
    <t>IB442</t>
  </si>
  <si>
    <t>IB440</t>
  </si>
  <si>
    <t>UX7160</t>
  </si>
  <si>
    <t>GB</t>
  </si>
  <si>
    <t>U2606</t>
  </si>
  <si>
    <t>BA8705</t>
  </si>
  <si>
    <t>britishairways.com</t>
  </si>
  <si>
    <t>RK 1274</t>
  </si>
  <si>
    <t>nationalrail.uk</t>
  </si>
  <si>
    <t>U2301</t>
  </si>
  <si>
    <t>RK 597</t>
  </si>
  <si>
    <t>RK 9816</t>
  </si>
  <si>
    <t>BA8717</t>
  </si>
  <si>
    <t>BA1447</t>
  </si>
  <si>
    <t>BA1439</t>
  </si>
  <si>
    <t>BA1453</t>
  </si>
  <si>
    <t>RK 9822</t>
  </si>
  <si>
    <t xml:space="preserve">Luxembourg </t>
  </si>
  <si>
    <t>LU</t>
  </si>
  <si>
    <t>FR 3109</t>
  </si>
  <si>
    <t>LG 2319</t>
  </si>
  <si>
    <t>LG 3591</t>
  </si>
  <si>
    <t>flymaster.ch</t>
  </si>
  <si>
    <t>FR 2177</t>
  </si>
  <si>
    <t>LH 3591</t>
  </si>
  <si>
    <t>Flymaster.ch</t>
  </si>
  <si>
    <t>LG3591</t>
  </si>
  <si>
    <t>U23912</t>
  </si>
  <si>
    <t>LH 2321</t>
  </si>
  <si>
    <t>LH 4164</t>
  </si>
  <si>
    <t>LH 9429</t>
  </si>
  <si>
    <t>luxair.lu</t>
  </si>
  <si>
    <t>U21976</t>
  </si>
  <si>
    <t>KL1511</t>
  </si>
  <si>
    <t>LH 5645</t>
  </si>
  <si>
    <t>458.98‬</t>
  </si>
  <si>
    <t>857.97‬</t>
  </si>
  <si>
    <t>IB 627</t>
  </si>
  <si>
    <t>kiss&amp;fly</t>
  </si>
  <si>
    <t>1.037.00</t>
  </si>
  <si>
    <t xml:space="preserve">1.207.20 </t>
  </si>
  <si>
    <t xml:space="preserve">
IB 627</t>
  </si>
  <si>
    <t>LX 2021</t>
  </si>
  <si>
    <t>LX 2033</t>
  </si>
  <si>
    <t>VY 5258</t>
  </si>
  <si>
    <t>UX 1675</t>
  </si>
  <si>
    <t>No train tickets available</t>
  </si>
  <si>
    <t>waya</t>
  </si>
  <si>
    <t>214.97‬</t>
  </si>
  <si>
    <t>408.95‬</t>
  </si>
  <si>
    <t>LNER</t>
  </si>
  <si>
    <t>184.99‬</t>
  </si>
  <si>
    <t>363.99‬</t>
  </si>
  <si>
    <t>924.95‬</t>
  </si>
  <si>
    <t xml:space="preserve">LM 338 </t>
  </si>
  <si>
    <t>904.97‬</t>
  </si>
  <si>
    <t>klm</t>
  </si>
  <si>
    <t>KL 1094/KL 0933</t>
  </si>
  <si>
    <t xml:space="preserve">LM338 </t>
  </si>
  <si>
    <t>FR 635/EI 3258</t>
  </si>
  <si>
    <t>LM 338</t>
  </si>
  <si>
    <t xml:space="preserve">1.086.10 </t>
  </si>
  <si>
    <t>U2 621</t>
  </si>
  <si>
    <t>102.99‬</t>
  </si>
  <si>
    <t>BA 1468</t>
  </si>
  <si>
    <t>273.98‬</t>
  </si>
  <si>
    <t>12:00 - 20:07</t>
  </si>
  <si>
    <t>U2 623</t>
  </si>
  <si>
    <t>120.99‬</t>
  </si>
  <si>
    <t>U2 849</t>
  </si>
  <si>
    <t>319.98‬</t>
  </si>
  <si>
    <t>gotogate</t>
  </si>
  <si>
    <t xml:space="preserve">U2 849 </t>
  </si>
  <si>
    <t>BA 1420</t>
  </si>
  <si>
    <t>123.98‬</t>
  </si>
  <si>
    <t>U2 625</t>
  </si>
  <si>
    <t>VY 8162</t>
  </si>
  <si>
    <t>airngo</t>
  </si>
  <si>
    <t>AF 1493</t>
  </si>
  <si>
    <t>TO 4625</t>
  </si>
  <si>
    <t>VY 8166</t>
  </si>
  <si>
    <t>TO 4621</t>
  </si>
  <si>
    <t>88.99‬</t>
  </si>
  <si>
    <t>147.99‬</t>
  </si>
  <si>
    <t>510.97‬</t>
  </si>
  <si>
    <t>VY 8154</t>
  </si>
  <si>
    <t>IB 1080/UX 1025</t>
  </si>
  <si>
    <t>IB 5675</t>
  </si>
  <si>
    <t>108.99‬</t>
  </si>
  <si>
    <t>IB 1084/IB 573</t>
  </si>
  <si>
    <t>AF 1421</t>
  </si>
  <si>
    <t>363.97‬</t>
  </si>
  <si>
    <t>U2 8127/FR 9345</t>
  </si>
  <si>
    <t>93.99‬</t>
  </si>
  <si>
    <t>EW 9461/EW 9754</t>
  </si>
  <si>
    <t>eurowings</t>
  </si>
  <si>
    <t>W4 2802</t>
  </si>
  <si>
    <t>297.98‬</t>
  </si>
  <si>
    <t>596.97‬</t>
  </si>
  <si>
    <t>W4 2804</t>
  </si>
  <si>
    <t>wizzair</t>
  </si>
  <si>
    <t>BA 702</t>
  </si>
  <si>
    <t>JU 211/JU 314</t>
  </si>
  <si>
    <t>airserbia</t>
  </si>
  <si>
    <t>315.99‬</t>
  </si>
  <si>
    <t>OS 340</t>
  </si>
  <si>
    <t>675.97‬</t>
  </si>
  <si>
    <t>FR 798/FR 50</t>
  </si>
  <si>
    <t>FR 7357</t>
  </si>
  <si>
    <t>FR 798</t>
  </si>
  <si>
    <t>507.95‬</t>
  </si>
  <si>
    <t>EW 9463/EW 9752</t>
  </si>
  <si>
    <t>123.99‬</t>
  </si>
  <si>
    <t>OS 336</t>
  </si>
  <si>
    <t>FR 3674/FR 7361</t>
  </si>
  <si>
    <t>FR 2759/FR 7361</t>
  </si>
  <si>
    <t>394.95‬</t>
  </si>
  <si>
    <t>FR 7349</t>
  </si>
  <si>
    <t>240.21‬</t>
  </si>
  <si>
    <t>BA 692</t>
  </si>
  <si>
    <t>FR 732</t>
  </si>
  <si>
    <t>EST 9106 ICE 15 ICE 29</t>
  </si>
  <si>
    <t>226.25‬</t>
  </si>
  <si>
    <t>EST 9116 ICE 315 ICE 229</t>
  </si>
  <si>
    <t>116.12‬</t>
  </si>
  <si>
    <t>raileurope</t>
  </si>
  <si>
    <t>kissandlfy</t>
  </si>
  <si>
    <t>kiwiw</t>
  </si>
  <si>
    <t>Fr</t>
  </si>
  <si>
    <t>lastminut</t>
  </si>
  <si>
    <t>TP 1929</t>
  </si>
  <si>
    <t>TP 1927</t>
  </si>
  <si>
    <t xml:space="preserve">TP 1927 </t>
  </si>
  <si>
    <t>IC 720</t>
  </si>
  <si>
    <t>CP</t>
  </si>
  <si>
    <t>TP 1931</t>
  </si>
  <si>
    <t>TP 1923</t>
  </si>
  <si>
    <t>TP 1925</t>
  </si>
  <si>
    <t>IC 722</t>
  </si>
  <si>
    <t>TP 1921</t>
  </si>
  <si>
    <t>TP 1933</t>
  </si>
  <si>
    <t>TP 1935</t>
  </si>
  <si>
    <t xml:space="preserve">TP 1923 </t>
  </si>
  <si>
    <t>IC 620</t>
  </si>
  <si>
    <t xml:space="preserve">TP 1925 </t>
  </si>
  <si>
    <t>IC 520</t>
  </si>
  <si>
    <t>Train: Price only available for the next 10 days, prices stay the same, so they get extended for mid and longterm</t>
  </si>
  <si>
    <t>see notes</t>
  </si>
  <si>
    <t>A Coruna</t>
  </si>
  <si>
    <t>Vueling 1293</t>
  </si>
  <si>
    <t>00625. 08:12</t>
  </si>
  <si>
    <t>renfe</t>
  </si>
  <si>
    <t>Vueling 1291</t>
  </si>
  <si>
    <t>04154, 05:14</t>
  </si>
  <si>
    <t>04314. 11:15</t>
  </si>
  <si>
    <t>04334, 15:54</t>
  </si>
  <si>
    <t>04364, 07.15</t>
  </si>
  <si>
    <t>Air Europa 7233 </t>
  </si>
  <si>
    <t>04295, 08:25</t>
  </si>
  <si>
    <t>Iberia 453</t>
  </si>
  <si>
    <t>Air Europa 7231</t>
  </si>
  <si>
    <t>Air Europa 7233</t>
  </si>
  <si>
    <t>Air Europa 7235</t>
  </si>
  <si>
    <t>04408, 20:23</t>
  </si>
  <si>
    <t>Iberia 463</t>
  </si>
  <si>
    <t>RS</t>
  </si>
  <si>
    <t>ME</t>
  </si>
  <si>
    <t>08:55</t>
  </si>
  <si>
    <t>airmontenegro</t>
  </si>
  <si>
    <t>09:45</t>
  </si>
  <si>
    <t>Train: has a fixed price and can be only bought at a station or via a local travel agent. Source: https://www.seat61.com/belgrade-to-bar-railway.htm#How_much_does_it_cost</t>
  </si>
  <si>
    <t>06:50</t>
  </si>
  <si>
    <t>19:55</t>
  </si>
  <si>
    <t>N/C</t>
  </si>
  <si>
    <t>Vueling 2221</t>
  </si>
  <si>
    <t>03946, 8:37</t>
  </si>
  <si>
    <t>03941, 16:36</t>
  </si>
  <si>
    <t>Ryanair 1164</t>
  </si>
  <si>
    <t>02137, 13:15</t>
  </si>
  <si>
    <t>00694, 9:12</t>
  </si>
  <si>
    <t>Ryanair 9580</t>
  </si>
  <si>
    <t>Austrian Airlines 440, Austrian Airlines 405</t>
  </si>
  <si>
    <t>Vueling 2219</t>
  </si>
  <si>
    <t>Wizz Air 6310, Vueling 6341</t>
  </si>
  <si>
    <t>Ryanair 2403</t>
  </si>
  <si>
    <t>Vueling 2211</t>
  </si>
  <si>
    <t>12:20</t>
  </si>
  <si>
    <t>REX 2511, ICE 26, ICE 318</t>
  </si>
  <si>
    <t>Flight: flight direct from vienna, transit bratislava to vienna costs 20€/p</t>
  </si>
  <si>
    <t>12:00</t>
  </si>
  <si>
    <t>05:55</t>
  </si>
  <si>
    <t>REX 2511, ICE 26, ICE 10</t>
  </si>
  <si>
    <t>21:35</t>
  </si>
  <si>
    <t>brusselsairlines.com</t>
  </si>
  <si>
    <t>10:00</t>
  </si>
  <si>
    <t>REX 8, ICE 228, ICE 14</t>
  </si>
  <si>
    <t>09:25</t>
  </si>
  <si>
    <t>REX 8, ICE 20,  ICE 18</t>
  </si>
  <si>
    <t>15:35</t>
  </si>
  <si>
    <t>15:15</t>
  </si>
  <si>
    <t>REX 8, ICE 228, ICE 15</t>
  </si>
  <si>
    <t>10:35</t>
  </si>
  <si>
    <t>REX 8, ICE 228. ICE 14</t>
  </si>
  <si>
    <t>Train: BC3 is cheaper than BC2 due to a family discount being available</t>
  </si>
  <si>
    <t>FR86</t>
  </si>
  <si>
    <t>FR6033 / FR180</t>
  </si>
  <si>
    <t>Train: Night trains not available due to construction works.</t>
  </si>
  <si>
    <t>OS296</t>
  </si>
  <si>
    <t>FR4934/ FR946</t>
  </si>
  <si>
    <t>FR1522/ FR50</t>
  </si>
  <si>
    <t>Train: no connection possible on that date</t>
  </si>
  <si>
    <t>BT318</t>
  </si>
  <si>
    <t>elron.ee &amp; vivi.lv</t>
  </si>
  <si>
    <t>BT312</t>
  </si>
  <si>
    <t>BT362</t>
  </si>
  <si>
    <t>BT350/ BT311</t>
  </si>
  <si>
    <t>BT905</t>
  </si>
  <si>
    <t>Express 10/ 330/ 375/ 891/ 892</t>
  </si>
  <si>
    <t>elron.ee &amp; vivi.lv &amp; ltglink.lt</t>
  </si>
  <si>
    <t>BT903</t>
  </si>
  <si>
    <t>Train: Price only available 10 days ahead of journey, prices stay the same, so they get extended for mid and longterm</t>
  </si>
  <si>
    <t>WZZ1967</t>
  </si>
  <si>
    <t>16:55</t>
  </si>
  <si>
    <t>XK151/ XK714</t>
  </si>
  <si>
    <t>ZOU17471/ ZOU86025/ R3367/ FR8610</t>
  </si>
  <si>
    <t>Train: Journey only possible with 3 transfers</t>
  </si>
  <si>
    <t>ZOU17477/ ZOU86039/ IC635/ FR9567</t>
  </si>
  <si>
    <t>Train: No tickets for sale for the searched journey.</t>
  </si>
  <si>
    <t>Train: Rail replacement bus from Toulouse to Bordeaux</t>
  </si>
  <si>
    <t>TER96574/ FR6658</t>
  </si>
  <si>
    <t>TGV9784</t>
  </si>
  <si>
    <t>AF1343</t>
  </si>
  <si>
    <t>LX2801/ LX632</t>
  </si>
  <si>
    <t>LH2385/ LH2235</t>
  </si>
  <si>
    <t>AF 1193, AF 1560</t>
  </si>
  <si>
    <t>FR 5863</t>
  </si>
  <si>
    <t>B50, IC 3, EN</t>
  </si>
  <si>
    <t>SBB</t>
  </si>
  <si>
    <t>U21115, FR 2938</t>
  </si>
  <si>
    <t>LH 2397, LH 1728</t>
  </si>
  <si>
    <t>B50, IR 36, EN</t>
  </si>
  <si>
    <t>KL 1948, KL 1969</t>
  </si>
  <si>
    <t>B50, TGV, EN</t>
  </si>
  <si>
    <t>LH 5687, LH 1406</t>
  </si>
  <si>
    <t>KLM</t>
  </si>
  <si>
    <t>FR 8836</t>
  </si>
  <si>
    <t>EN 40414, NJ 40233, FR 9601</t>
  </si>
  <si>
    <t>EN 40414, NJ 40233, FR 9505</t>
  </si>
  <si>
    <t>AF 1561, AF 1004</t>
  </si>
  <si>
    <t>AirFrance</t>
  </si>
  <si>
    <t>FR 2185, FR 1119</t>
  </si>
  <si>
    <t>KL 1968, KL 1609</t>
  </si>
  <si>
    <t>FR 2185, FR 9447</t>
  </si>
  <si>
    <t>IB 940, IB 655</t>
  </si>
  <si>
    <t>Iberia</t>
  </si>
  <si>
    <t>OU 450, KL 1605</t>
  </si>
  <si>
    <t>Train: not available due to timetable change</t>
  </si>
  <si>
    <t>OU 380</t>
  </si>
  <si>
    <t>EN 40414, NJ 295, FR 9505</t>
  </si>
  <si>
    <t>Train: only possible with 3 transfers departure on 26.01.2025 due to no other trains are available for booking due to the the timetable change Flight: technical stopover in Split but passengers stay on bord</t>
  </si>
  <si>
    <t>FR 601, W4 6026</t>
  </si>
  <si>
    <t>Train: only possible with 3 transfers Flight: technical stopover in Split but passengers stay on bord</t>
  </si>
  <si>
    <t>U2 4095</t>
  </si>
  <si>
    <t>LX 1733</t>
  </si>
  <si>
    <t>IC 510, EC 34</t>
  </si>
  <si>
    <t>Trenitalia</t>
  </si>
  <si>
    <t>IC 510, IC 674, EC 32</t>
  </si>
  <si>
    <t>AZ 574</t>
  </si>
  <si>
    <t>AX 2023, LX 1623</t>
  </si>
  <si>
    <t>IB 652, IB633</t>
  </si>
  <si>
    <t>AZ 572</t>
  </si>
  <si>
    <t>FR 9616, EC 30</t>
  </si>
  <si>
    <t>U2 4097</t>
  </si>
  <si>
    <t>FR 9636, EC 24</t>
  </si>
  <si>
    <t>FR 9640, EC 36</t>
  </si>
  <si>
    <t>DK</t>
  </si>
  <si>
    <t>07:05</t>
  </si>
  <si>
    <t>ethiopian</t>
  </si>
  <si>
    <t>NJ490, EC 396</t>
  </si>
  <si>
    <t>IC 494, ICE 1080, EC 398</t>
  </si>
  <si>
    <t>15:05</t>
  </si>
  <si>
    <t>austrian</t>
  </si>
  <si>
    <t>07:20</t>
  </si>
  <si>
    <t>17:10</t>
  </si>
  <si>
    <t>ICE 228, ICE 880, EC 390</t>
  </si>
  <si>
    <t>13:40</t>
  </si>
  <si>
    <t>NJ 490, EC 398</t>
  </si>
  <si>
    <t>13:55</t>
  </si>
  <si>
    <t>TO 4388</t>
  </si>
  <si>
    <t>transavia</t>
  </si>
  <si>
    <t>FR 1325</t>
  </si>
  <si>
    <t>ICE 9571, ICE 563, RJX 67</t>
  </si>
  <si>
    <t>SNCF, ÖBB</t>
  </si>
  <si>
    <t>ICE 9571, DPN 90, ICE 93</t>
  </si>
  <si>
    <t>OS 368</t>
  </si>
  <si>
    <t>TGV 9571, ICE 513, RJX 67</t>
  </si>
  <si>
    <t>FR 2022</t>
  </si>
  <si>
    <t>TGV 9551, ICE 29</t>
  </si>
  <si>
    <t>Ljubljiana</t>
  </si>
  <si>
    <t>SN3344, SN6003</t>
  </si>
  <si>
    <t>IC 502, D 352, D 852</t>
  </si>
  <si>
    <t>LO618, LO5007</t>
  </si>
  <si>
    <t>LOT</t>
  </si>
  <si>
    <t>IC 251, RJ 74</t>
  </si>
  <si>
    <t>LH1697, LH6390</t>
  </si>
  <si>
    <t>lufthansa</t>
  </si>
  <si>
    <t>LX 2277, LX 3536</t>
  </si>
  <si>
    <t>D 316, RJX 56</t>
  </si>
  <si>
    <t>JU 621, JU 414</t>
  </si>
  <si>
    <t xml:space="preserve">LX 2277, LX 3536 </t>
  </si>
  <si>
    <t>D 156, RJ 656</t>
  </si>
  <si>
    <t>LO616, LO225</t>
  </si>
  <si>
    <t>BT478, BT273</t>
  </si>
  <si>
    <t>D 318, RJ 532</t>
  </si>
  <si>
    <t>D 318, RJ 533</t>
  </si>
  <si>
    <t>QS1037</t>
  </si>
  <si>
    <t>CFG4214/CFG4407</t>
  </si>
  <si>
    <t>QS1033</t>
  </si>
  <si>
    <t>FR1829</t>
  </si>
  <si>
    <t>TGV9561/ICE27/RE25</t>
  </si>
  <si>
    <t>TO4398</t>
  </si>
  <si>
    <t>QS4390</t>
  </si>
  <si>
    <t>EJU3905</t>
  </si>
  <si>
    <t>EJU3901</t>
  </si>
  <si>
    <t>NJ40294/RJ72</t>
  </si>
  <si>
    <t>FR3530</t>
  </si>
  <si>
    <t>FR3528</t>
  </si>
  <si>
    <t>Train: for BC3 the route "FR9755/NJ40236/EC330" was used</t>
  </si>
  <si>
    <t>FR9755/NJ40236/EC336</t>
  </si>
  <si>
    <t>RJ84/RJX661/RJX261</t>
  </si>
  <si>
    <t>FR4306</t>
  </si>
  <si>
    <t>WZZ6709</t>
  </si>
  <si>
    <t>WZZ6506/WZZ2354</t>
  </si>
  <si>
    <t>KL1628/KL1369</t>
  </si>
  <si>
    <t>WZZ6506/FR6279</t>
  </si>
  <si>
    <t>EC158, EC216, Bus 82159</t>
  </si>
  <si>
    <t>DB Navigator</t>
  </si>
  <si>
    <t>Train: Bus service from Saarbrücken to Luxemburg since it's cheaper and faster than taking a train</t>
  </si>
  <si>
    <t>FR6055, FR410</t>
  </si>
  <si>
    <t>KL1968, KL1715</t>
  </si>
  <si>
    <t>FR2185, FR7225</t>
  </si>
  <si>
    <t>KL1964, KL1711</t>
  </si>
  <si>
    <t>LO612, LO253</t>
  </si>
  <si>
    <t>FR8911, FR1848</t>
  </si>
  <si>
    <t>KL1964, KL1715</t>
  </si>
  <si>
    <t>LH1405, LH5644</t>
  </si>
  <si>
    <t>W62367</t>
  </si>
  <si>
    <t>Wizzair</t>
  </si>
  <si>
    <t>öBB / DB</t>
  </si>
  <si>
    <t>FR4229</t>
  </si>
  <si>
    <t xml:space="preserve">öBB  </t>
  </si>
  <si>
    <t>U24700</t>
  </si>
  <si>
    <t>FR4233</t>
  </si>
  <si>
    <t>Train: no connections available</t>
  </si>
  <si>
    <t>FR4263</t>
  </si>
  <si>
    <t>RJX60 ICE26 ICE318</t>
  </si>
  <si>
    <t>W62283</t>
  </si>
  <si>
    <t>FR54</t>
  </si>
  <si>
    <t>RJX60 ICE26 ICE10</t>
  </si>
  <si>
    <t>D346 ICE28 EST9486</t>
  </si>
  <si>
    <t>FR41 06:40</t>
  </si>
  <si>
    <t>FR9592 20:10; NJ294 22:54; ICE800 09:54</t>
  </si>
  <si>
    <t>airngo.de</t>
  </si>
  <si>
    <t>EJU5080 12:10</t>
  </si>
  <si>
    <t>FR41 09:50</t>
  </si>
  <si>
    <t>U25080</t>
  </si>
  <si>
    <t>FR9592 20:10; NJ294 22:54; ICE 508 10:14</t>
  </si>
  <si>
    <t>EJU5082 09:20</t>
  </si>
  <si>
    <t>EJU5082</t>
  </si>
  <si>
    <t>U25082</t>
  </si>
  <si>
    <t xml:space="preserve">FR9428 16:35; NJ40236 21:17; ICE94 07:51  </t>
  </si>
  <si>
    <t>EW2885 12:55, EW8003 18:20</t>
  </si>
  <si>
    <t>EW2885 13:00, EW8005 15:45</t>
  </si>
  <si>
    <t>EW887 09:00, EW6 15:00</t>
  </si>
  <si>
    <t>EW9885 10:10, EW8043 15:00</t>
  </si>
  <si>
    <t>FR41 12:50</t>
  </si>
  <si>
    <t>FR135 20:05</t>
  </si>
  <si>
    <t>FR9560 19:11; NJ294 22:02; ICE 800 09:54</t>
  </si>
  <si>
    <t>W43142 09:40, W43109 14:40</t>
  </si>
  <si>
    <t>KL1604 12:45, KL1781 16:30</t>
  </si>
  <si>
    <t>LG6554 14:15, LG9473 19:00</t>
  </si>
  <si>
    <t>U25080 12:10</t>
  </si>
  <si>
    <t>FR9592 20:10; NJ294 22:54; ICE 800 09:54</t>
  </si>
  <si>
    <t>FR9592 20:10; NJ294 22:54; ICE1600 10:30</t>
  </si>
  <si>
    <t>FR41 09:15</t>
  </si>
  <si>
    <t>FR9592 20:10; NJ294 22:54; ICE 1600 10:22</t>
  </si>
  <si>
    <t>FR41 09:35</t>
  </si>
  <si>
    <t>LO778 10:05</t>
  </si>
  <si>
    <t>LO780 08:35</t>
  </si>
  <si>
    <t>ltglink.lt</t>
  </si>
  <si>
    <t>BT0346 15:15, BT5193 18:40</t>
  </si>
  <si>
    <t>W62040 09:55, LO3908 12:00</t>
  </si>
  <si>
    <t>LO774 06:20</t>
  </si>
  <si>
    <t>SK743 06:30, W61368 08:50</t>
  </si>
  <si>
    <t>LO772 14:40</t>
  </si>
  <si>
    <t>SK743 06:30, SK751 08:15</t>
  </si>
  <si>
    <t>rozklad-pkp.pl</t>
  </si>
  <si>
    <t>SK1743 15:55, SK2751 17:45</t>
  </si>
  <si>
    <t>SK745 11:20, SK2761 13:00</t>
  </si>
  <si>
    <t>LO</t>
  </si>
  <si>
    <t>Duesseldorf</t>
  </si>
  <si>
    <t>FR9428 15:09; NJ236 21:17; ICE1012 07:46</t>
  </si>
  <si>
    <t>AZ1296 15:10, AZ414 17:20</t>
  </si>
  <si>
    <t>AZ1278 06:25, AZ418 08:50</t>
  </si>
  <si>
    <t>FR2286 07:50, EW9825 20:30</t>
  </si>
  <si>
    <t>mytrip.com / orioshuttle.com</t>
  </si>
  <si>
    <t>U23578 06:05, U23949 18:35</t>
  </si>
  <si>
    <t>U23199 06:05, EW9821 09:05</t>
  </si>
  <si>
    <t>FR9428 15:09; NJ236 21:17; ICE1010 10:26</t>
  </si>
  <si>
    <t>U24123 15:20, U23949 18:35</t>
  </si>
  <si>
    <t>LH4145 13:15, LH2024 16:30</t>
  </si>
  <si>
    <t>FR5915 17:00, EW9825 20:30</t>
  </si>
  <si>
    <t>EW9861 09:35</t>
  </si>
  <si>
    <t>EW 9861 09:35</t>
  </si>
  <si>
    <t>trainline</t>
  </si>
  <si>
    <t>Austrian Airlines 108</t>
  </si>
  <si>
    <t>RJX 763, RJ 547</t>
  </si>
  <si>
    <t>RJX 765</t>
  </si>
  <si>
    <t>Austrian Airlines 104</t>
  </si>
  <si>
    <t>RJX 763</t>
  </si>
  <si>
    <t>AF 3177</t>
  </si>
  <si>
    <t>AF 3175</t>
  </si>
  <si>
    <t>U2 7956</t>
  </si>
  <si>
    <t>219.98‬</t>
  </si>
  <si>
    <t>SK 794/SK 553</t>
  </si>
  <si>
    <t>KL 1472</t>
  </si>
  <si>
    <t>sncf connect</t>
  </si>
  <si>
    <t>U2 7954</t>
  </si>
  <si>
    <t>364.98‬</t>
  </si>
  <si>
    <t>KL 1476</t>
  </si>
  <si>
    <t xml:space="preserve">U2 7954 </t>
  </si>
  <si>
    <t>VY 1516/HV 5134</t>
  </si>
  <si>
    <t xml:space="preserve">AF 3175 </t>
  </si>
  <si>
    <t>VY 1516/VY 8304</t>
  </si>
  <si>
    <t xml:space="preserve">KL 1472 </t>
  </si>
  <si>
    <t>VY 1516/VY 8302</t>
  </si>
  <si>
    <t>SK 794/SK 1549</t>
  </si>
  <si>
    <t xml:space="preserve">KL 1476 </t>
  </si>
  <si>
    <t>KL 1478</t>
  </si>
  <si>
    <t>U2 8420/U2 8675</t>
  </si>
  <si>
    <t>OUIGO 7858 EUROSTAR 9351</t>
  </si>
  <si>
    <t>VY 1518/VY 8311</t>
  </si>
  <si>
    <t>OUIGO 7858 EUROSTAR 9352</t>
  </si>
  <si>
    <t>U2 8420/U2 8681</t>
  </si>
  <si>
    <t>OUIGO 7858 EUROSTAR 9353</t>
  </si>
  <si>
    <t>FR 411</t>
  </si>
  <si>
    <t xml:space="preserve">LG 6991 </t>
  </si>
  <si>
    <t xml:space="preserve">FR 411 </t>
  </si>
  <si>
    <t>100.68‬</t>
  </si>
  <si>
    <t>186.37‬</t>
  </si>
  <si>
    <t>U2 3914</t>
  </si>
  <si>
    <t>LG 6995</t>
  </si>
  <si>
    <t>216.98‬</t>
  </si>
  <si>
    <t xml:space="preserve">LG 6995 </t>
  </si>
  <si>
    <t>U2 1976</t>
  </si>
  <si>
    <t>92.99‬</t>
  </si>
  <si>
    <t>129.98‬</t>
  </si>
  <si>
    <t xml:space="preserve">U2 1976 </t>
  </si>
  <si>
    <t xml:space="preserve">LG 6993 </t>
  </si>
  <si>
    <t>65.99‬</t>
  </si>
  <si>
    <t>LG 6997</t>
  </si>
  <si>
    <t>128.99‬</t>
  </si>
  <si>
    <t>No tickets available this early</t>
  </si>
  <si>
    <t xml:space="preserve">
OS 691</t>
  </si>
  <si>
    <t>OS 691</t>
  </si>
  <si>
    <t>RJX 61
IRN 79</t>
  </si>
  <si>
    <t>CFR Calatori</t>
  </si>
  <si>
    <t>LO 222/LO 643</t>
  </si>
  <si>
    <t>lot</t>
  </si>
  <si>
    <t>FR 679</t>
  </si>
  <si>
    <t>OS 699</t>
  </si>
  <si>
    <t>OS 697</t>
  </si>
  <si>
    <t>OS 693</t>
  </si>
  <si>
    <t>W4 2999/RO 208</t>
  </si>
  <si>
    <t>125.99‬</t>
  </si>
  <si>
    <t>LX 3553/LX 1888</t>
  </si>
  <si>
    <t>LO 226/LO 643</t>
  </si>
  <si>
    <t>No trains available this early</t>
  </si>
  <si>
    <t>EJU4859</t>
  </si>
  <si>
    <t>EJU4525</t>
  </si>
  <si>
    <t>EJU1634</t>
  </si>
  <si>
    <t>EJU1632</t>
  </si>
  <si>
    <t>EJU4857</t>
  </si>
  <si>
    <t>W6 1442 / OS 664</t>
  </si>
  <si>
    <t>kayak.de</t>
  </si>
  <si>
    <t>W4 3386 / W4 3349</t>
  </si>
  <si>
    <t>XZ 2021 / FR6913</t>
  </si>
  <si>
    <t>OS 6659 / OS 574</t>
  </si>
  <si>
    <t>OS554</t>
  </si>
  <si>
    <t>FR7178</t>
  </si>
  <si>
    <t>OS 552</t>
  </si>
  <si>
    <t>FR1644</t>
  </si>
  <si>
    <t>AL 1120 / FR 1587</t>
  </si>
  <si>
    <t>OS558</t>
  </si>
  <si>
    <t>AL 1644</t>
  </si>
  <si>
    <t>FR7192</t>
  </si>
  <si>
    <t>FR 7192</t>
  </si>
  <si>
    <t>FR 1644</t>
  </si>
  <si>
    <t>Nig ht train</t>
  </si>
  <si>
    <t>Night train</t>
  </si>
  <si>
    <t>JU 331 / JU312</t>
  </si>
  <si>
    <t>JU331 / JU 312</t>
  </si>
  <si>
    <t>DE4310 / DE4349</t>
  </si>
  <si>
    <t>OS144</t>
  </si>
  <si>
    <t>flighttix.de</t>
  </si>
  <si>
    <t>OS140</t>
  </si>
  <si>
    <t>OS 148</t>
  </si>
  <si>
    <t>DE4318 / DE4345</t>
  </si>
  <si>
    <t>OS134</t>
  </si>
  <si>
    <t>OS132</t>
  </si>
  <si>
    <t>OS 136</t>
  </si>
  <si>
    <t>JU 331 / JU 312</t>
  </si>
  <si>
    <t>JU 333 / JU 314</t>
  </si>
  <si>
    <t>OS148</t>
  </si>
  <si>
    <t>OS 146</t>
  </si>
  <si>
    <t>LX3532</t>
  </si>
  <si>
    <t>flighttix.com</t>
  </si>
  <si>
    <t>OS164</t>
  </si>
  <si>
    <t>OS146</t>
  </si>
  <si>
    <t>OS 132</t>
  </si>
  <si>
    <t>OS136</t>
  </si>
  <si>
    <t>JU 331 / JU314</t>
  </si>
  <si>
    <t>KL1920 / KL1905</t>
  </si>
  <si>
    <t>KL 1920 / KL 1905</t>
  </si>
  <si>
    <t>OS 140</t>
  </si>
  <si>
    <t>JU 333 / JU314</t>
  </si>
  <si>
    <t>OS142</t>
  </si>
  <si>
    <t>klm.de</t>
  </si>
  <si>
    <t>U2 2532 / W4 2802</t>
  </si>
  <si>
    <t>Os136</t>
  </si>
  <si>
    <t>OS 144</t>
  </si>
  <si>
    <t>V7 2410</t>
  </si>
  <si>
    <t>volotea</t>
  </si>
  <si>
    <t>V7 2610</t>
  </si>
  <si>
    <t>TGV 5440</t>
  </si>
  <si>
    <t>311.23‬</t>
  </si>
  <si>
    <t>U2 1620/U2 1641</t>
  </si>
  <si>
    <t>IB 1200/IB 2240</t>
  </si>
  <si>
    <t>No direct flights available. Tickets for trains are not available for purchase at the moment.</t>
  </si>
  <si>
    <t>Tickets for trains are not available for purchase at the moment.</t>
  </si>
  <si>
    <t>132.61‬</t>
  </si>
  <si>
    <t>SK 794/SK 2657</t>
  </si>
  <si>
    <t>LH 2273</t>
  </si>
  <si>
    <t xml:space="preserve">LH 2271 </t>
  </si>
  <si>
    <t>LH 2271</t>
  </si>
  <si>
    <t>1’028.92</t>
  </si>
  <si>
    <t>KL 1472/KL 1851</t>
  </si>
  <si>
    <t xml:space="preserve">LH 2275 </t>
  </si>
  <si>
    <t>LH 2275</t>
  </si>
  <si>
    <t>KL 1478/KL 1859</t>
  </si>
  <si>
    <t>AZ 343/AZ 436</t>
  </si>
  <si>
    <t>VY 1518/VY 1812</t>
  </si>
  <si>
    <t>FR 6476</t>
  </si>
  <si>
    <t>FR 6772</t>
  </si>
  <si>
    <t>276.94‬</t>
  </si>
  <si>
    <t>265.01‬</t>
  </si>
  <si>
    <t>187.36‬</t>
  </si>
  <si>
    <t>TO 7099</t>
  </si>
  <si>
    <t>90.99‬</t>
  </si>
  <si>
    <t>No tickets available this early.</t>
  </si>
  <si>
    <t>FR 6774</t>
  </si>
  <si>
    <t>U22238</t>
  </si>
  <si>
    <t>SK1593</t>
  </si>
  <si>
    <t>SN 2260</t>
  </si>
  <si>
    <t>SN-2268</t>
  </si>
  <si>
    <t>SN 2268</t>
  </si>
  <si>
    <t>brusselsarilines.com</t>
  </si>
  <si>
    <t>D8 3522</t>
  </si>
  <si>
    <t>SN2260</t>
  </si>
  <si>
    <t>SN-2258</t>
  </si>
  <si>
    <t>SK593</t>
  </si>
  <si>
    <t>KL1276</t>
  </si>
  <si>
    <t>SN2258</t>
  </si>
  <si>
    <t>SN 2258</t>
  </si>
  <si>
    <t>KL1266</t>
  </si>
  <si>
    <t>KLM 1266</t>
  </si>
  <si>
    <t>W6 2252</t>
  </si>
  <si>
    <t>FR6880</t>
  </si>
  <si>
    <t>W62252</t>
  </si>
  <si>
    <t>EJU4649</t>
  </si>
  <si>
    <t>AF1750 </t>
  </si>
  <si>
    <t>AF1750</t>
  </si>
  <si>
    <t>D8 3639</t>
  </si>
  <si>
    <t>booking.norwegian.com</t>
  </si>
  <si>
    <t>FR 9266</t>
  </si>
  <si>
    <t>FR9266</t>
  </si>
  <si>
    <t>LH2239</t>
  </si>
  <si>
    <t>LH 2440</t>
  </si>
  <si>
    <t>SK 568</t>
  </si>
  <si>
    <t>AF1850</t>
  </si>
  <si>
    <t>AF1350</t>
  </si>
  <si>
    <t>KL2439</t>
  </si>
  <si>
    <t>TO 4318</t>
  </si>
  <si>
    <t>FR25</t>
  </si>
  <si>
    <t>LH 2233</t>
  </si>
  <si>
    <t>AF1050</t>
  </si>
  <si>
    <t>SK568</t>
  </si>
  <si>
    <t>AF 1850</t>
  </si>
  <si>
    <t>DY 1495</t>
  </si>
  <si>
    <t>U24647</t>
  </si>
  <si>
    <t>VY6944</t>
  </si>
  <si>
    <t> AF1850</t>
  </si>
  <si>
    <t>U22776</t>
  </si>
  <si>
    <t>EJU7935</t>
  </si>
  <si>
    <t>KL1279</t>
  </si>
  <si>
    <t>flymaster.com</t>
  </si>
  <si>
    <t>D8 3541</t>
  </si>
  <si>
    <t>norwegian.com</t>
  </si>
  <si>
    <t>KL1267</t>
  </si>
  <si>
    <t>EJU7937</t>
  </si>
  <si>
    <t>SK822</t>
  </si>
  <si>
    <t>D83541</t>
  </si>
  <si>
    <t>U27937</t>
  </si>
  <si>
    <t>U22168</t>
  </si>
  <si>
    <t>SK554</t>
  </si>
  <si>
    <t>KL1271</t>
  </si>
  <si>
    <t>U27837</t>
  </si>
  <si>
    <t>KL1273</t>
  </si>
  <si>
    <t>KL1275</t>
  </si>
  <si>
    <t>SK1550</t>
  </si>
  <si>
    <t>SE</t>
  </si>
  <si>
    <t>SJ</t>
  </si>
  <si>
    <t>VY</t>
  </si>
  <si>
    <t>norwegian</t>
  </si>
  <si>
    <t>D8 4121/DY 368</t>
  </si>
  <si>
    <t>SJ Night Train 94</t>
  </si>
  <si>
    <t>No direct flights available</t>
  </si>
  <si>
    <t>DY 805/DY 368</t>
  </si>
  <si>
    <t>D8 4101/DY 366</t>
  </si>
  <si>
    <t>SK 1483/SK 4098</t>
  </si>
  <si>
    <t>flysas</t>
  </si>
  <si>
    <t>SJ Night Train 92 SJ InterCity Train 96</t>
  </si>
  <si>
    <t>DY 805/DY 362</t>
  </si>
  <si>
    <t>132.99‬</t>
  </si>
  <si>
    <t>SK 491/SK 4098</t>
  </si>
  <si>
    <t>No direct flights available. No train connections available</t>
  </si>
  <si>
    <t>D8 4031</t>
  </si>
  <si>
    <t xml:space="preserve">D8 4031 </t>
  </si>
  <si>
    <t>SAS website had an error, 2nd best option was used.</t>
  </si>
  <si>
    <t>SK 1004</t>
  </si>
  <si>
    <t>111.99‬</t>
  </si>
  <si>
    <t>SJ Night Train 92</t>
  </si>
  <si>
    <t xml:space="preserve">SK 1004 </t>
  </si>
  <si>
    <t>D8 4045</t>
  </si>
  <si>
    <t>Timisoara</t>
  </si>
  <si>
    <t>W4 3563/VY 1814</t>
  </si>
  <si>
    <t>226.99‬</t>
  </si>
  <si>
    <t>632.97‬</t>
  </si>
  <si>
    <t>LH 4095</t>
  </si>
  <si>
    <t>LH 4101</t>
  </si>
  <si>
    <t>IR IC 378 RJX 64</t>
  </si>
  <si>
    <t>CFR</t>
  </si>
  <si>
    <t>LH 4093</t>
  </si>
  <si>
    <t>RO 604/LH 4157</t>
  </si>
  <si>
    <t>W4 3551/U2 3945</t>
  </si>
  <si>
    <t>W4 3501/U2 8641</t>
  </si>
  <si>
    <t xml:space="preserve">LH 4093 </t>
  </si>
  <si>
    <t>Train: BC2&amp;3 have the same price since children travel for free on this route</t>
  </si>
  <si>
    <t>Overtaken train</t>
  </si>
  <si>
    <t xml:space="preserve">Lufthansa 1187, Lufthansa 190 </t>
  </si>
  <si>
    <t>KL1920, KL1779</t>
  </si>
  <si>
    <t>EW763, EW4</t>
  </si>
  <si>
    <t>ICE 484, ICE 592</t>
  </si>
  <si>
    <t>ICE 70, ICE 1032</t>
  </si>
  <si>
    <t>BA361, BA464</t>
  </si>
  <si>
    <t>BJ599, TU606</t>
  </si>
  <si>
    <t>TP473, TP1022</t>
  </si>
  <si>
    <t>V72656, IB1082</t>
  </si>
  <si>
    <t xml:space="preserve">TGV 6821, TGV 9730 </t>
  </si>
  <si>
    <t>TGV 6805, TGV 9713, Iryo 06150</t>
  </si>
  <si>
    <t>Lufthansa 1337, Lufthansa 190</t>
  </si>
  <si>
    <t>RJ 64, ICE 500</t>
  </si>
  <si>
    <t>EC 278, EC 170</t>
  </si>
  <si>
    <t>RJX 66, ICE 20, ICE 674</t>
  </si>
  <si>
    <t>245.99‬</t>
  </si>
  <si>
    <t>KL 1776</t>
  </si>
  <si>
    <t xml:space="preserve">KL 1776 </t>
  </si>
  <si>
    <t>ICE 240</t>
  </si>
  <si>
    <t>379.98‬</t>
  </si>
  <si>
    <t>689.97‬</t>
  </si>
  <si>
    <t>KL 1778</t>
  </si>
  <si>
    <t xml:space="preserve">KL 1778 </t>
  </si>
  <si>
    <t>KLM website went down; 2nd best option was picked</t>
  </si>
  <si>
    <t>196.48‬</t>
  </si>
  <si>
    <t>FR 5419/EI 604</t>
  </si>
  <si>
    <t>78.99‬</t>
  </si>
  <si>
    <t>247.97‬</t>
  </si>
  <si>
    <t>473.95‬</t>
  </si>
  <si>
    <t>U2 8628/U2 6409</t>
  </si>
  <si>
    <t>KL 1780</t>
  </si>
  <si>
    <t>D8 3303/D8 3540</t>
  </si>
  <si>
    <t xml:space="preserve">D8 3303/D8 3540 </t>
  </si>
  <si>
    <t>462.97‬</t>
  </si>
  <si>
    <t>U2 2602/U2 2519</t>
  </si>
  <si>
    <t>IE</t>
  </si>
  <si>
    <t>FR 611</t>
  </si>
  <si>
    <t>IC 202 IC 302</t>
  </si>
  <si>
    <t>Irish Rail</t>
  </si>
  <si>
    <t>IC 302</t>
  </si>
  <si>
    <t>Train: no tickets for 4 passengers available</t>
  </si>
  <si>
    <t>IC 312</t>
  </si>
  <si>
    <t>Train tickets not yet available for purchase, but price assumed to be constant</t>
  </si>
  <si>
    <t>Bodo</t>
  </si>
  <si>
    <t>DY 340</t>
  </si>
  <si>
    <t>DY 346</t>
  </si>
  <si>
    <t>DY 356</t>
  </si>
  <si>
    <t>No train connection on this day</t>
  </si>
  <si>
    <t>DY 350</t>
  </si>
  <si>
    <t>EJU3754</t>
  </si>
  <si>
    <t>U2 3754</t>
  </si>
  <si>
    <t>U2 3737</t>
  </si>
  <si>
    <t>W4 6330</t>
  </si>
  <si>
    <t>FR 846</t>
  </si>
  <si>
    <t>VY6342</t>
  </si>
  <si>
    <t>EJU7151</t>
  </si>
  <si>
    <t>VY 6334</t>
  </si>
  <si>
    <t>VY 6340</t>
  </si>
  <si>
    <t>VY6340</t>
  </si>
  <si>
    <t>EJU7155</t>
  </si>
  <si>
    <t>VY6330</t>
  </si>
  <si>
    <t>VY 6330</t>
  </si>
  <si>
    <t>KLM 1700, KLM 1919</t>
  </si>
  <si>
    <t>Scandinavian Airlines 1594, Scandinavian Airlines 609</t>
  </si>
  <si>
    <t>Flightnetwork</t>
  </si>
  <si>
    <t>Brussels Airlines 2737</t>
  </si>
  <si>
    <t>08:25 ICE 13, ICE 225, ICE 73</t>
  </si>
  <si>
    <t>10:25 ICE 15, ICE 75</t>
  </si>
  <si>
    <t>Vueling 8987, Vueling 6248</t>
  </si>
  <si>
    <t>10:25 ICE 15, ICE 373</t>
  </si>
  <si>
    <t>KLM 1706, KLM 1925</t>
  </si>
  <si>
    <t>08:25, ICE 13, ICE 105</t>
  </si>
  <si>
    <t xml:space="preserve">Lufthansa 993, Lufthansa 5644 </t>
  </si>
  <si>
    <t>KLM 1709</t>
  </si>
  <si>
    <t>10:15 ICD 1828, ICD 9228, IC 7613</t>
  </si>
  <si>
    <t>KLM 1715</t>
  </si>
  <si>
    <t>15:04 ECD 9548, IC 2117</t>
  </si>
  <si>
    <t>SWISS 737, SWISS 750</t>
  </si>
  <si>
    <t>Lufthansa 997, Lufthansa 5646</t>
  </si>
  <si>
    <t>Lufthansa 999, Lufthansa 5646</t>
  </si>
  <si>
    <t>10:39 IC 2737, IC 18934, IC 5314</t>
  </si>
  <si>
    <t>Lufthansa 9435, Lufthansa 5642</t>
  </si>
  <si>
    <t>Lufthansa 9435, 
Lufthansa 5642</t>
  </si>
  <si>
    <t>15:34 IC 2757, IC 18954, IC 5319</t>
  </si>
  <si>
    <t>FR5376</t>
  </si>
  <si>
    <t>UX1171</t>
  </si>
  <si>
    <t>aireuropa.com</t>
  </si>
  <si>
    <t>AVE3301, TGV9708, ES9371</t>
  </si>
  <si>
    <t>raileurope.com</t>
  </si>
  <si>
    <t>IB603</t>
  </si>
  <si>
    <t>No train connections available that match criteria of study</t>
  </si>
  <si>
    <t>FR5462</t>
  </si>
  <si>
    <t>SN3722</t>
  </si>
  <si>
    <t>FR2952</t>
  </si>
  <si>
    <t>SN3730</t>
  </si>
  <si>
    <t>Train: No connection possible, no timetable published yet</t>
  </si>
  <si>
    <t>No train tickets available. No flight data collected.</t>
  </si>
  <si>
    <t>No train tickets available (no Eurostar trains on Christmas day). No flight data collected.</t>
  </si>
  <si>
    <t>No train tickets available. Flight data not collected.</t>
  </si>
  <si>
    <t>kiwi.kayak.com</t>
  </si>
  <si>
    <t>LOT 616, LOT 319</t>
  </si>
  <si>
    <t>EN 414, NJ 295</t>
  </si>
  <si>
    <t>ESY 8842, ESY 8305</t>
  </si>
  <si>
    <t>Flight: only single tickets available</t>
  </si>
  <si>
    <t>EI 3227, AL 211</t>
  </si>
  <si>
    <t>FR 5150, FR 112</t>
  </si>
  <si>
    <t>U24267, EW9895</t>
  </si>
  <si>
    <t>TK1454, TK1527</t>
  </si>
  <si>
    <t>AZ1296, AZ414</t>
  </si>
  <si>
    <t>AZ1288, AZ414</t>
  </si>
  <si>
    <t>U24189, EW9421</t>
  </si>
  <si>
    <t>AZ1278, AZ418</t>
  </si>
  <si>
    <t>FR9428, NJ236, ICE1012</t>
  </si>
  <si>
    <t>FR9592, NJ294, ICE918</t>
  </si>
  <si>
    <t>SK150</t>
  </si>
  <si>
    <t>sj.se</t>
  </si>
  <si>
    <t>SK166</t>
  </si>
  <si>
    <t>SK140</t>
  </si>
  <si>
    <t>SK167</t>
  </si>
  <si>
    <t>462,84</t>
  </si>
  <si>
    <t>SK158</t>
  </si>
  <si>
    <t>SK162</t>
  </si>
  <si>
    <t>SK164</t>
  </si>
  <si>
    <t>SK144</t>
  </si>
  <si>
    <t>ET715</t>
  </si>
  <si>
    <t>ethiopianairlines.com</t>
  </si>
  <si>
    <t>vy.se</t>
  </si>
  <si>
    <t>DY635</t>
  </si>
  <si>
    <t>SK272</t>
  </si>
  <si>
    <t>SK898</t>
  </si>
  <si>
    <t>SK 286</t>
  </si>
  <si>
    <t>SK236</t>
  </si>
  <si>
    <t>SK278</t>
  </si>
  <si>
    <t>SK 248</t>
  </si>
  <si>
    <t>SK2869</t>
  </si>
  <si>
    <t>SK248</t>
  </si>
  <si>
    <t>SK244</t>
  </si>
  <si>
    <t>SK286</t>
  </si>
  <si>
    <t>SK262</t>
  </si>
  <si>
    <t>DY962</t>
  </si>
  <si>
    <t>DY 962</t>
  </si>
  <si>
    <t>SK274</t>
  </si>
  <si>
    <t>SK1482</t>
  </si>
  <si>
    <t>KL1162</t>
  </si>
  <si>
    <t>SK 898</t>
  </si>
  <si>
    <t>No direct flights</t>
  </si>
  <si>
    <t>brusselsairline</t>
  </si>
  <si>
    <t>Train tickets not yet available</t>
  </si>
  <si>
    <t>No direct flights. No train tickets available yet.</t>
  </si>
  <si>
    <t>No direct flights. Train: n/a but prices are fixed, so fixed price was noted</t>
  </si>
  <si>
    <t>Any</t>
  </si>
  <si>
    <t>No train tickets available yet</t>
  </si>
  <si>
    <t>No train tickets available yet.</t>
  </si>
  <si>
    <t>No train tickets available yet. Flight data not collected.</t>
  </si>
  <si>
    <t>Basel</t>
  </si>
  <si>
    <t>Train: No tickets for sale since it's too far in the future. The price is assumed as fixed.</t>
  </si>
  <si>
    <t>No direct flights. Transfer Vienna airport - Bratislava 14 EUR</t>
  </si>
  <si>
    <t>No direct flights available. No train tickets  available yet</t>
  </si>
  <si>
    <t>No direct flights. No train connections that match criteria of study</t>
  </si>
  <si>
    <t>DB Navigator app</t>
  </si>
  <si>
    <t>No train connections available</t>
  </si>
  <si>
    <t>No train tickets available on SNCF. No direct flights available</t>
  </si>
  <si>
    <t>No train tickets available on SNCF</t>
  </si>
  <si>
    <t>No direct flights available. Train: Price only available 10 days ahead of journey, prices stay the same, so they get extended for mid and long term</t>
  </si>
  <si>
    <t>Train tickets not available, but price fixed</t>
  </si>
  <si>
    <t>See notes</t>
  </si>
  <si>
    <t>Train: Price only available 10 days ahead of journey, prices stay the same, so they get extended for mid and long term</t>
  </si>
  <si>
    <t>Train tickets not yet available.</t>
  </si>
  <si>
    <t>EW755/EW8071</t>
  </si>
  <si>
    <t>OS235</t>
  </si>
  <si>
    <t>OS231</t>
  </si>
  <si>
    <t>ICE94</t>
  </si>
  <si>
    <t>OS229</t>
  </si>
  <si>
    <t>OS223</t>
  </si>
  <si>
    <t>OS233</t>
  </si>
  <si>
    <t>EW9753/9042</t>
  </si>
  <si>
    <t>EW9753/EW9042</t>
  </si>
  <si>
    <t>OS227</t>
  </si>
  <si>
    <t>OS239</t>
  </si>
  <si>
    <t>OS225</t>
  </si>
  <si>
    <t>FR729/FR2788</t>
  </si>
  <si>
    <t>EW752/EW6</t>
  </si>
  <si>
    <t>EW753/EW6</t>
  </si>
  <si>
    <t>ICE92</t>
  </si>
  <si>
    <t>FR708/EJU5368</t>
  </si>
  <si>
    <t>RJ256/RJ176</t>
  </si>
  <si>
    <t>FR731/FR176</t>
  </si>
  <si>
    <t>EW9047/EW9724</t>
  </si>
  <si>
    <t>ICE93/RJ755</t>
  </si>
  <si>
    <t>Flight: no direct flights available on this date</t>
  </si>
  <si>
    <t>LH175/LH5648</t>
  </si>
  <si>
    <t>LH189/LH6928</t>
  </si>
  <si>
    <t>EW8040/EW9724</t>
  </si>
  <si>
    <t>EC171/RJ79</t>
  </si>
  <si>
    <t>ICE1503/ICE117</t>
  </si>
  <si>
    <t>EW8346</t>
  </si>
  <si>
    <t>Colgone</t>
  </si>
  <si>
    <t>ICE101/ICE591/RJ85</t>
  </si>
  <si>
    <t>ICE619/EC81</t>
  </si>
  <si>
    <t>ICE511/RJ85</t>
  </si>
  <si>
    <t>FR2508/FR777</t>
  </si>
  <si>
    <t>LH4051/LH9458</t>
  </si>
  <si>
    <t>FR5276/FR530</t>
  </si>
  <si>
    <t>ICE619/EC1281</t>
  </si>
  <si>
    <t>FR2512/WZZ6728</t>
  </si>
  <si>
    <t>FR9484/FR75</t>
  </si>
  <si>
    <t>LH1973/LH9458</t>
  </si>
  <si>
    <t>FR2815/WZZ6748</t>
  </si>
  <si>
    <t>FR9481/FR51</t>
  </si>
  <si>
    <t>FR2353/FR8427</t>
  </si>
  <si>
    <t>Flight: no direct flights available on this date, BC0/1: inkl. Flughafentransfer</t>
  </si>
  <si>
    <t>FR2353/WZZ6748</t>
  </si>
  <si>
    <t>FR2813/FR794</t>
  </si>
  <si>
    <t>FR2508/VLG6404</t>
  </si>
  <si>
    <t>FR2508/FR867</t>
  </si>
  <si>
    <t>Lufthansa 1729</t>
  </si>
  <si>
    <t>Croatia Airlines 5434</t>
  </si>
  <si>
    <t>Croatia Airlines 436</t>
  </si>
  <si>
    <t>Croatia Airlines 442 / Austrian Airlines 189</t>
  </si>
  <si>
    <t>Croatia Airlines 4437 / Croatia Airlines 380</t>
  </si>
  <si>
    <t>Croatia Airlines 4439</t>
  </si>
  <si>
    <t>EN 40237 / IC 523</t>
  </si>
  <si>
    <t>oebbtickets.at &amp; hzpp.hr</t>
  </si>
  <si>
    <t>Croatia Airlines 4437 / Croatia Airlines 654</t>
  </si>
  <si>
    <t>Lufthansa 2146 / Eurowings 2964</t>
  </si>
  <si>
    <t>Croatia Airlines 5399</t>
  </si>
  <si>
    <t>Croatia Airlines 381</t>
  </si>
  <si>
    <t>hzpp.hr</t>
  </si>
  <si>
    <t>Croatia Airlines 659</t>
  </si>
  <si>
    <t>Lufthansa 1727</t>
  </si>
  <si>
    <t>Croatia Airlines 651</t>
  </si>
  <si>
    <t>IC 1820</t>
  </si>
  <si>
    <t>RYA 5864 / Aegean Airlines 502</t>
  </si>
  <si>
    <t>LOT 614 / LOT 355</t>
  </si>
  <si>
    <t>EC 115</t>
  </si>
  <si>
    <t>Train: no tickets available for the date</t>
  </si>
  <si>
    <t>Croatia Airlines 4437 / Croatia Airlines 658</t>
  </si>
  <si>
    <t>Croatia Airlines 5439 / Croatia Airlines 658</t>
  </si>
  <si>
    <t>EW 8044, EW 9772</t>
  </si>
  <si>
    <t>EW8044, EW9772</t>
  </si>
  <si>
    <t>EC 173</t>
  </si>
  <si>
    <t>U2 5147, FR 1829</t>
  </si>
  <si>
    <t>myTrip</t>
  </si>
  <si>
    <t>EW9043, EW9772</t>
  </si>
  <si>
    <t>EC 179</t>
  </si>
  <si>
    <t>EW 9043, EW 9772</t>
  </si>
  <si>
    <t>LO390, LO529</t>
  </si>
  <si>
    <t>FR 314, W4 3279</t>
  </si>
  <si>
    <t>ICE 2541, Bus 10171, R 609</t>
  </si>
  <si>
    <t>KL 1778, KL 1359</t>
  </si>
  <si>
    <t>KL1778, KL1359</t>
  </si>
  <si>
    <t>FR8, U23903</t>
  </si>
  <si>
    <t>FR8, FR3528</t>
  </si>
  <si>
    <t>U25269, QS1037</t>
  </si>
  <si>
    <t>MyTrip</t>
  </si>
  <si>
    <t>RJ 171</t>
  </si>
  <si>
    <t>FR2670, U23905</t>
  </si>
  <si>
    <t>KL1772, KL1355</t>
  </si>
  <si>
    <t>SK1674, SK769</t>
  </si>
  <si>
    <t>W62316, FR4091</t>
  </si>
  <si>
    <t>KL1778, KL1357</t>
  </si>
  <si>
    <t>SK1768, SK1555</t>
  </si>
  <si>
    <t>SK768, SK547</t>
  </si>
  <si>
    <t>U27930</t>
  </si>
  <si>
    <t>U27928</t>
  </si>
  <si>
    <t>easyJet</t>
  </si>
  <si>
    <t>U27926</t>
  </si>
  <si>
    <t>ES 452</t>
  </si>
  <si>
    <t>EC 178</t>
  </si>
  <si>
    <t>SK770, SK 553</t>
  </si>
  <si>
    <t>SAS</t>
  </si>
  <si>
    <t>KL1360</t>
  </si>
  <si>
    <t>EC 364, NJ 40490</t>
  </si>
  <si>
    <t>U23904, U23851</t>
  </si>
  <si>
    <t>KL1356</t>
  </si>
  <si>
    <t>KL1350</t>
  </si>
  <si>
    <t>RJ 384, ICE 144</t>
  </si>
  <si>
    <t>RJ 382, ICE 140</t>
  </si>
  <si>
    <t>QS1001</t>
  </si>
  <si>
    <t>QS1003</t>
  </si>
  <si>
    <t xml:space="preserve">ICE 13, ICE 27,  AE 361 </t>
  </si>
  <si>
    <t>B-Europe</t>
  </si>
  <si>
    <t>ICE 315, 1655, NJ 457</t>
  </si>
  <si>
    <t>ICE 11, 555, RJ 383</t>
  </si>
  <si>
    <t>FR68</t>
  </si>
  <si>
    <t>ICE 11, 545, RJ 383</t>
  </si>
  <si>
    <t>Praque</t>
  </si>
  <si>
    <t>FR2189 06:10, W92604 15:05</t>
  </si>
  <si>
    <t>kiwi.com &amp; getyourguide.de</t>
  </si>
  <si>
    <t>OU5500 14:35, OU5542 21:45</t>
  </si>
  <si>
    <t>EC158 07:05, RJ78 12:26</t>
  </si>
  <si>
    <t>OU5434 16:40, LH1694 21:35</t>
  </si>
  <si>
    <t>JU601 11:20, JU174 18:10</t>
  </si>
  <si>
    <t>flysmarter.de</t>
  </si>
  <si>
    <t>EN414 19:39, NJ236 0:45, EC336 06:54</t>
  </si>
  <si>
    <t>OU442 17:50, OU5542 21:45</t>
  </si>
  <si>
    <t>FR5927 15:40, FR68 19:25</t>
  </si>
  <si>
    <t>FR601 10:40, QS1153 20:40</t>
  </si>
  <si>
    <t>FR2185 12:15, KM538 17:20</t>
  </si>
  <si>
    <t>KL1968 17:35, KL1361 20:55</t>
  </si>
  <si>
    <t>OU414 17:55, LH1402 21:20</t>
  </si>
  <si>
    <t>KL1968 15:05, KL1361 20:55</t>
  </si>
  <si>
    <t>D</t>
  </si>
  <si>
    <t>EW8005 16:00</t>
  </si>
  <si>
    <t>EW8003 14:30</t>
  </si>
  <si>
    <t>FLX1240 07:17 (0,1,2); ICE592 18:51 (3)</t>
  </si>
  <si>
    <t>flixtrain.de (0-2); bahn.de (3)</t>
  </si>
  <si>
    <t>EW8005 15:45</t>
  </si>
  <si>
    <t>EW2000 07:05</t>
  </si>
  <si>
    <t>FLX1244 11:15 (0,1,2); FLX1248 15:16 (3)</t>
  </si>
  <si>
    <t>flixtrain.de</t>
  </si>
  <si>
    <t>EW8001 08:40</t>
  </si>
  <si>
    <t>EW8005 20:10</t>
  </si>
  <si>
    <t>EW2000 06:50</t>
  </si>
  <si>
    <t>FLX1240 07:17 (0,1); FLX1248 15:16 (2,3)</t>
  </si>
  <si>
    <t>FLX1238 08:14 (0,1,2); ICE 592 18:49 (3)</t>
  </si>
  <si>
    <t>EW8007 19:20</t>
  </si>
  <si>
    <t>FLX1242 12:14 (0,1,2); ICE592 18:49 (3)</t>
  </si>
  <si>
    <t>EW8003 13:10</t>
  </si>
  <si>
    <t>EW8007 19:25</t>
  </si>
  <si>
    <t>FLX1246 16:14 (0,1,2); ICE592 18:49 (3)</t>
  </si>
  <si>
    <t>EW2010 19:15</t>
  </si>
  <si>
    <t>EW2000 06:55</t>
  </si>
  <si>
    <t>EW8003 08:30</t>
  </si>
  <si>
    <t>FLX1238 08:14</t>
  </si>
  <si>
    <t>Eurowings 7172</t>
  </si>
  <si>
    <t>Lufthansa 2089</t>
  </si>
  <si>
    <t>ICE 581</t>
  </si>
  <si>
    <t>Lufthansa 2079</t>
  </si>
  <si>
    <t>Lufthansa 2035</t>
  </si>
  <si>
    <t>ICE 581, ICE 503</t>
  </si>
  <si>
    <t>Wizzair 3291</t>
  </si>
  <si>
    <t>EC 346</t>
  </si>
  <si>
    <t>mavcsoport.hu</t>
  </si>
  <si>
    <t>Eurowings 7174</t>
  </si>
  <si>
    <t>Lufthansa 2085</t>
  </si>
  <si>
    <t>Eurowings 7170</t>
  </si>
  <si>
    <t>Lufthansa 2063</t>
  </si>
  <si>
    <t>Lufthansa 2071</t>
  </si>
  <si>
    <t>IC 72</t>
  </si>
  <si>
    <t>Tarom 237</t>
  </si>
  <si>
    <t>Lufthansa 2077</t>
  </si>
  <si>
    <t>ICE 681</t>
  </si>
  <si>
    <t>Lufthansa 2067</t>
  </si>
  <si>
    <t>ICE 783</t>
  </si>
  <si>
    <t>Tarom 231</t>
  </si>
  <si>
    <t>LH2428</t>
  </si>
  <si>
    <t>ICE886, EC394, R1114</t>
  </si>
  <si>
    <t>Train: no connection iwith 2 or less transfers available due to a rail replacement service on a part of the journey</t>
  </si>
  <si>
    <t>ICE882, EC392, R1130</t>
  </si>
  <si>
    <t>AY1406, AY869</t>
  </si>
  <si>
    <t>KL1848, KL1231</t>
  </si>
  <si>
    <t>AY1406, AY871</t>
  </si>
  <si>
    <t>SK2658, SK1444</t>
  </si>
  <si>
    <t>A3501, FR8733</t>
  </si>
  <si>
    <t>AY1402, AY865</t>
  </si>
  <si>
    <t>KL1852, KL1235</t>
  </si>
  <si>
    <t>SK2677</t>
  </si>
  <si>
    <t>Train: no connection with 2 or less transfers available</t>
  </si>
  <si>
    <t>EW4600</t>
  </si>
  <si>
    <t>EN345</t>
  </si>
  <si>
    <t>D84505</t>
  </si>
  <si>
    <t>LH2417, LH1950</t>
  </si>
  <si>
    <t>D81126</t>
  </si>
  <si>
    <t>Norwegian</t>
  </si>
  <si>
    <t>IC393, R1151, EN345</t>
  </si>
  <si>
    <t>IC391, X439, EN345</t>
  </si>
  <si>
    <t>BT152, BT253</t>
  </si>
  <si>
    <t>AY0920, AY1423</t>
  </si>
  <si>
    <t>SK864, SK2645</t>
  </si>
  <si>
    <t>Train: planned construction works, no connection possible</t>
  </si>
  <si>
    <t>SK455, SK1647</t>
  </si>
  <si>
    <t>FR3278, W61675</t>
  </si>
  <si>
    <t>SK 843/SK 4094</t>
  </si>
  <si>
    <t>SK 841/SK 4094</t>
  </si>
  <si>
    <t xml:space="preserve">D8 4121/DY 368 </t>
  </si>
  <si>
    <t>SK 847/SK 4094</t>
  </si>
  <si>
    <t>tarom.ro</t>
  </si>
  <si>
    <t>animawings.com</t>
  </si>
  <si>
    <t>Flight: no direct flight available for this date</t>
  </si>
  <si>
    <t>LO510, LO523 (WAW)</t>
  </si>
  <si>
    <t>W95454, W92604 (LTN)</t>
  </si>
  <si>
    <t>Ex608, EC126</t>
  </si>
  <si>
    <t>FR1830/ WZZ2426</t>
  </si>
  <si>
    <t>LS802/ LS897</t>
  </si>
  <si>
    <t>EW2431/ EW2784</t>
  </si>
  <si>
    <t>AVE 2591, TGV 9706</t>
  </si>
  <si>
    <t>AP 180, U 16008</t>
  </si>
  <si>
    <t>TGV 8422, TGV 2429</t>
  </si>
  <si>
    <t>TGV 8508, TGV 2067</t>
  </si>
  <si>
    <t>TGV 8560, TGV 2421</t>
  </si>
  <si>
    <t>CFG4358/ CFG4407</t>
  </si>
  <si>
    <t>FR199, FR947</t>
  </si>
  <si>
    <t>23, 143</t>
  </si>
  <si>
    <t>LO776, LO3921</t>
  </si>
  <si>
    <t>DY1038, W62034</t>
  </si>
  <si>
    <t>Flight: for UC1 there is no flight available with 1 or less transfers</t>
  </si>
  <si>
    <t>Flight: UC0: transfer from London Stansted to London Lunton needed. Cost: €20.18 (already added)</t>
  </si>
  <si>
    <t>Bus, TER 410600, TER 17524, TGV 9715</t>
  </si>
  <si>
    <t>TER 96638, TER 17524, TGV 9715</t>
  </si>
  <si>
    <t>Train: No connection available with 2 or less transfers</t>
  </si>
  <si>
    <t>billigflug.de</t>
  </si>
  <si>
    <t>Train: route interrupted due to contruction works</t>
  </si>
  <si>
    <t>Train: only first class tickets available</t>
  </si>
  <si>
    <t>Train: UC3: only first class tickets available</t>
  </si>
  <si>
    <t>REX6, RJ533, D211</t>
  </si>
  <si>
    <t>REX8, IC359, D159</t>
  </si>
  <si>
    <t>Flight: transfer Vienna airport - Bratislava 14 EUR</t>
  </si>
  <si>
    <t>EC 212, EC 112, ICE 224</t>
  </si>
  <si>
    <t>EC 212, EC 112</t>
  </si>
  <si>
    <t>EC 210, EC 110</t>
  </si>
  <si>
    <t>EN 414, ICE 770</t>
  </si>
  <si>
    <t>RJX60, ICE26, ICE9550</t>
  </si>
  <si>
    <t>AF 1401, AF 1114</t>
  </si>
  <si>
    <t>SN 3722, SN 2731</t>
  </si>
  <si>
    <t>LH 1807, LH 5766</t>
  </si>
  <si>
    <t>LH 1803, LH 5768</t>
  </si>
  <si>
    <t>FR 9674, U2 2986</t>
  </si>
  <si>
    <t>AVE 3301, TGV 9708, Lyria 9223</t>
  </si>
  <si>
    <t>Iryo 06261, TGV 9708, Lyria 9223</t>
  </si>
  <si>
    <t>AVE 9725, Intercités de nuit 5738, Lyria 9203</t>
  </si>
  <si>
    <t>SK 1676, SK 549</t>
  </si>
  <si>
    <t>U2 2602, U2 2521</t>
  </si>
  <si>
    <t>BA 8490, BA 436</t>
  </si>
  <si>
    <t>DY 1105, DY 1258</t>
  </si>
  <si>
    <t>FR 1144, U2 2163</t>
  </si>
  <si>
    <t>AF 9393, AF 8374</t>
  </si>
  <si>
    <t>AF 7309, AF 8346</t>
  </si>
  <si>
    <t>SK 794, SK 553</t>
  </si>
  <si>
    <t>SK 1830, SK 1557</t>
  </si>
  <si>
    <t>AF 7303, AF 1650</t>
  </si>
  <si>
    <t>ZOU 17472, OUIGO 7820, Eurostar 9363</t>
  </si>
  <si>
    <t xml:space="preserve">INTERCITES DE NUIT 5772, EUROSTAR 9415 </t>
  </si>
  <si>
    <t>TGV 9879, TER 096253, EC 173</t>
  </si>
  <si>
    <t>TGV 9879, TER 096253, EC 174</t>
  </si>
  <si>
    <t>TGV 9877, Lyria 9203, EC 151</t>
  </si>
  <si>
    <t>No data collected due to misinterpreted methodology</t>
  </si>
  <si>
    <t>FR2508, WZZ6728</t>
  </si>
  <si>
    <t>EW752, FR51</t>
  </si>
  <si>
    <t>SK 794, SK 2657</t>
  </si>
  <si>
    <t>KL 1472, KL 1851</t>
  </si>
  <si>
    <t>ZOU 17468, TGV 2242, TGV 9577</t>
  </si>
  <si>
    <t>TGV 6188, TGV 9577</t>
  </si>
  <si>
    <t>Train: first class was cheaper than second class.</t>
  </si>
  <si>
    <t>FR9281, FR9733</t>
  </si>
  <si>
    <t>SNCF9763, EC45, FR9757</t>
  </si>
  <si>
    <t>FR719, FR1636</t>
  </si>
  <si>
    <t>AZ333, AZ1467</t>
  </si>
  <si>
    <t>Euromed 1112, TGV 9706</t>
  </si>
  <si>
    <t>U2 3786, U2 4546</t>
  </si>
  <si>
    <t>OS 392, OS 415</t>
  </si>
  <si>
    <t>IB 5536, FR 3501</t>
  </si>
  <si>
    <t>UX 6007, FR 716</t>
  </si>
  <si>
    <t>TGV 9706</t>
  </si>
  <si>
    <t>OUIGO 7822, TGV 8807</t>
  </si>
  <si>
    <t>OUIGO 7838, TGV 5486</t>
  </si>
  <si>
    <t>TGV 6122, TGV 8827</t>
  </si>
  <si>
    <t>FR1460, FR1539</t>
  </si>
  <si>
    <t>LO3943, FR5050</t>
  </si>
  <si>
    <t>EC248, ICE9590</t>
  </si>
  <si>
    <t>ICE9571, ICE, RE25</t>
  </si>
  <si>
    <t>ICE9571, ICE513, RE25</t>
  </si>
  <si>
    <t>FR 635, FR 808</t>
  </si>
  <si>
    <t>FR 635, EI 3252</t>
  </si>
  <si>
    <t>FR 635, EI 3250</t>
  </si>
  <si>
    <t>EI 3621, EI 3656</t>
  </si>
  <si>
    <t>FR 635, FR 816</t>
  </si>
  <si>
    <t>FR 635, EI 3256</t>
  </si>
  <si>
    <t>KL 1088, KL 0931</t>
  </si>
  <si>
    <t>07:53, 11:09</t>
  </si>
  <si>
    <t>05:49, 09:09</t>
  </si>
  <si>
    <t>15:55, 19:09</t>
  </si>
  <si>
    <t>VY6333, VY6106</t>
  </si>
  <si>
    <t>FR270, WZZ6020</t>
  </si>
  <si>
    <t>VY633, VY6106</t>
  </si>
  <si>
    <t>FR4706, FR4323</t>
  </si>
  <si>
    <t>FR3200, FR4633</t>
  </si>
  <si>
    <t>FR7324, FR1119</t>
  </si>
  <si>
    <t>IC 202, IC 302</t>
  </si>
  <si>
    <t>LO3910, LO3831</t>
  </si>
  <si>
    <t>FR6216, FR3278</t>
  </si>
  <si>
    <t>Train: rail replacement bus</t>
  </si>
  <si>
    <t>V7 2656, UX 4064</t>
  </si>
  <si>
    <t>W9 5768, FR 5994</t>
  </si>
  <si>
    <t>TP 473, TP 1022</t>
  </si>
  <si>
    <t>SN 3594, SN 3721</t>
  </si>
  <si>
    <t>EUR 9115</t>
  </si>
  <si>
    <t>TGV 8480, OUIGO 7691</t>
  </si>
  <si>
    <t>TGV 12258, TGV 9531</t>
  </si>
  <si>
    <t>Train: "Multi-Child Family" offer sets price per pax to 21.50€</t>
  </si>
  <si>
    <t>FR3007, FR4543</t>
  </si>
  <si>
    <t>FR3101, FR4543</t>
  </si>
  <si>
    <t>SK552, SK2761</t>
  </si>
  <si>
    <t>ICE141, EC49</t>
  </si>
  <si>
    <t>EW4342, EW9045</t>
  </si>
  <si>
    <t>RJ1298, ICE610, IC2045, ICE108</t>
  </si>
  <si>
    <t>LO510, LO521</t>
  </si>
  <si>
    <t>OS654, OS643</t>
  </si>
  <si>
    <t>RJ84, RJX661, RJX261</t>
  </si>
  <si>
    <t>NJ40294, RJ73</t>
  </si>
  <si>
    <t>FR9755, NJ40236, EC330</t>
  </si>
  <si>
    <t>W61953, W62968</t>
  </si>
  <si>
    <t>W61901, W62002</t>
  </si>
  <si>
    <t>SK0743, SK1735</t>
  </si>
  <si>
    <t>FR542, FR2434</t>
  </si>
  <si>
    <t>12, 143</t>
  </si>
  <si>
    <t>IC 722, IC 574</t>
  </si>
  <si>
    <t>IC520, IC 570</t>
  </si>
  <si>
    <t>FR945, FR165</t>
  </si>
  <si>
    <t>ESY1960, ESY1981</t>
  </si>
  <si>
    <t>KLM1702, KLM1901</t>
  </si>
  <si>
    <t>FR4938, FR50</t>
  </si>
  <si>
    <t>ICE13, ICE27</t>
  </si>
  <si>
    <t>ICE315, ICE229</t>
  </si>
  <si>
    <t>W4 3563, VY 1814</t>
  </si>
  <si>
    <t>IR, IC 378, RJX 64</t>
  </si>
  <si>
    <t>EW9753, EW9042</t>
  </si>
  <si>
    <t>DE4344, DE4075</t>
  </si>
  <si>
    <t>OS226, OS117</t>
  </si>
  <si>
    <t>EW9047, EW9724</t>
  </si>
  <si>
    <t>OS236, OS119</t>
  </si>
  <si>
    <t>ICE1001, EC217</t>
  </si>
  <si>
    <t>EC171, RJ79</t>
  </si>
  <si>
    <t>AUTOCAR60413, OUIGO7672</t>
  </si>
  <si>
    <t>RJX 65, NJ 473</t>
  </si>
  <si>
    <t>ES 9114</t>
  </si>
  <si>
    <t>ES 9106</t>
  </si>
  <si>
    <t>EST 9110, ICE 15, ICE 29</t>
  </si>
  <si>
    <t>EN 414, ICE 882</t>
  </si>
  <si>
    <t>UC0&amp;1: EN407, EC155; UC2&amp;3: EC105, RJ657, D157</t>
  </si>
  <si>
    <t>EC146, NJ468</t>
  </si>
  <si>
    <t>RJX60, ICE26, ICE10</t>
  </si>
  <si>
    <t>EC1160, ICE26, ICE10</t>
  </si>
  <si>
    <t>ICE 548, ICE 122</t>
  </si>
  <si>
    <t>TGV 6174, EUROSTAR 9369</t>
  </si>
  <si>
    <t>TGV 6174, EUROSTAR 9370</t>
  </si>
  <si>
    <t>TGV 6176, EUROSTAR 9381</t>
  </si>
  <si>
    <t>TGV 9877, TER 096215, EC 173</t>
  </si>
  <si>
    <t>ICE101, ICE591, RJ85</t>
  </si>
  <si>
    <t>ICE619, EC1281</t>
  </si>
  <si>
    <t>ICE619, EC81</t>
  </si>
  <si>
    <t>TGV 5516, TGV 9577</t>
  </si>
  <si>
    <t>TGV 5516, TGV 9578</t>
  </si>
  <si>
    <t>SNCF9563, DB1069, NJ237</t>
  </si>
  <si>
    <t>NJ469, EC81, EC33</t>
  </si>
  <si>
    <t>EN 40237, IC 523</t>
  </si>
  <si>
    <t>OUIGO 7824, TGV 8827</t>
  </si>
  <si>
    <t>EC248, ICE640, EST9474</t>
  </si>
  <si>
    <t>TGV9561, ICE27, RE25</t>
  </si>
  <si>
    <t>04295</t>
  </si>
  <si>
    <t>00694</t>
  </si>
  <si>
    <t>03941</t>
  </si>
  <si>
    <t>16:16, 19:09</t>
  </si>
  <si>
    <t>Train: not tickets available on that date but prices are fixed</t>
  </si>
  <si>
    <t>W62033, W61784</t>
  </si>
  <si>
    <t>LO3904, LO3835</t>
  </si>
  <si>
    <t>LO3924, LO3825</t>
  </si>
  <si>
    <t>Train: no tickets available for this day</t>
  </si>
  <si>
    <t>AF 1037, AF 1130</t>
  </si>
  <si>
    <t>Train: no connection with 2 or less transfers available due to constructions works</t>
  </si>
  <si>
    <t>Ist schlecht da DB billigere Tickets hatt, desshalb nicht zwingend vergleichbar (DB tickets noch nicht verfügbar)</t>
  </si>
  <si>
    <t>Cheapest flight fare Case Control (EUR)</t>
  </si>
  <si>
    <t>Flight No.(s) or departure time Case Control</t>
  </si>
  <si>
    <t>Flight No.(s) or departure time Case Light</t>
  </si>
  <si>
    <t>Cheapest flight fare Case Light (EUR)</t>
  </si>
  <si>
    <t>Flight No.(s) or departure time Case Duo</t>
  </si>
  <si>
    <t>Cheapest flight fare Case Duo (EUR)</t>
  </si>
  <si>
    <t>Flight No.(s) or departure time Case Family</t>
  </si>
  <si>
    <t>Cheapest flight fare Case Family (EUR)</t>
  </si>
  <si>
    <t>Direct flight No. or departure time Case Control</t>
  </si>
  <si>
    <t>Cheapest direct flight fare Case Control (EUR)</t>
  </si>
  <si>
    <t>Cheapest direct flight fare Case Light (EUR)</t>
  </si>
  <si>
    <t>Direct flight No. or departure time Case Light</t>
  </si>
  <si>
    <t>Direct flight No. or departure time Case Duo</t>
  </si>
  <si>
    <t>Cheapest direct flight fare Case Duo (EUR)</t>
  </si>
  <si>
    <t>Direct flight No. or departure time Case Family</t>
  </si>
  <si>
    <t>Cheapest direct flight fare Case Family (EUR)</t>
  </si>
  <si>
    <t>Train number(s) or departure time</t>
  </si>
  <si>
    <t>Cheapest rail fare Case Control (EUR)</t>
  </si>
  <si>
    <t>Cheapest rail fare Case Light (EUR)</t>
  </si>
  <si>
    <t>Cheapest rail fare Case Duo (EUR)</t>
  </si>
  <si>
    <t>Cheapest rail fare Case Family (EUR)</t>
  </si>
  <si>
    <t>Website Direct flight Case Light</t>
  </si>
  <si>
    <t>Website Direct flight Case Control</t>
  </si>
  <si>
    <t>Website Flight Case Family</t>
  </si>
  <si>
    <t>Website rail</t>
  </si>
  <si>
    <t>Website Flight Case Control</t>
  </si>
  <si>
    <t>Website Flight Case Light</t>
  </si>
  <si>
    <t>Website Flight Case Duo</t>
  </si>
  <si>
    <t>Website Direct flight Case Duo</t>
  </si>
  <si>
    <t>Website Direct flight Case Family</t>
  </si>
  <si>
    <t>Departure time Case Family: 5:56</t>
  </si>
  <si>
    <t>Case Family: Eurostar 9018</t>
  </si>
  <si>
    <t>Train: Cases Duo &amp; Family have the same price since children travel for free on this route</t>
  </si>
  <si>
    <t>Abbreviation</t>
  </si>
  <si>
    <t>Meaning</t>
  </si>
  <si>
    <t>Not cheaper (only price from direct flight was used)</t>
  </si>
  <si>
    <t>Not available (see notes)</t>
  </si>
  <si>
    <t>Flight: Case Control: Shuttlebus from BGY to MXP (two airports in Milano) 78,99€ flight + 20,00€ Shuttlebus</t>
  </si>
  <si>
    <t>Overtaken train for Use Case Control, Light, Duo</t>
  </si>
  <si>
    <t>Overtaken train for Use Case Control, Light, Duo. Dep time for train Use Case Family: 6:29</t>
  </si>
  <si>
    <t>For Case Duo and Case Family, the train numbers are: OUIGO 7656. ICE 9563</t>
  </si>
  <si>
    <t>Case Family: Departure 8:00</t>
  </si>
  <si>
    <t>Case Family: EUROSTARnr. 9007</t>
  </si>
  <si>
    <t>Rail fare use case Duo: NJ 40233</t>
  </si>
  <si>
    <t>Train: Case Family travelroute: FR9592 20:10; NJ294 22:54; ICE508 10:14 with oebb.at since tickets were not available on bahn.de</t>
  </si>
  <si>
    <t>Trains: tickets sold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</si>
</sst>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u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BDD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1" fillId="0" borderId="0" xfId="0" applyFont="1"/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14" fontId="4" fillId="0" borderId="1" xfId="0" applyNumberFormat="1" applyFont="1" applyBorder="1" applyAlignment="1">
      <alignment vertical="center" wrapText="1"/>
    </xf>
    <xf numFmtId="20" fontId="4" fillId="0" borderId="1" xfId="0" applyNumberFormat="1" applyFont="1" applyBorder="1" applyAlignment="1">
      <alignment wrapText="1"/>
    </xf>
    <xf numFmtId="0" fontId="6" fillId="0" borderId="1" xfId="1" applyFont="1" applyFill="1" applyBorder="1" applyAlignment="1">
      <alignment wrapText="1"/>
    </xf>
    <xf numFmtId="2" fontId="4" fillId="0" borderId="1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14" fontId="4" fillId="0" borderId="5" xfId="0" applyNumberFormat="1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4" fillId="0" borderId="1" xfId="0" applyFont="1" applyBorder="1"/>
    <xf numFmtId="20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4" fillId="0" borderId="5" xfId="0" applyFont="1" applyBorder="1"/>
    <xf numFmtId="14" fontId="4" fillId="0" borderId="5" xfId="0" applyNumberFormat="1" applyFont="1" applyBorder="1" applyAlignment="1">
      <alignment vertical="center" wrapText="1"/>
    </xf>
    <xf numFmtId="14" fontId="4" fillId="0" borderId="5" xfId="0" applyNumberFormat="1" applyFont="1" applyBorder="1"/>
    <xf numFmtId="0" fontId="4" fillId="0" borderId="4" xfId="0" applyFont="1" applyBorder="1"/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4" xfId="0" applyFont="1" applyBorder="1"/>
    <xf numFmtId="0" fontId="4" fillId="0" borderId="15" xfId="0" applyFont="1" applyBorder="1"/>
    <xf numFmtId="20" fontId="4" fillId="0" borderId="14" xfId="0" applyNumberFormat="1" applyFont="1" applyBorder="1" applyAlignment="1">
      <alignment wrapText="1"/>
    </xf>
    <xf numFmtId="14" fontId="4" fillId="0" borderId="14" xfId="0" applyNumberFormat="1" applyFont="1" applyBorder="1" applyAlignment="1">
      <alignment wrapText="1"/>
    </xf>
    <xf numFmtId="14" fontId="4" fillId="0" borderId="15" xfId="0" applyNumberFormat="1" applyFont="1" applyBorder="1" applyAlignment="1">
      <alignment wrapText="1"/>
    </xf>
    <xf numFmtId="0" fontId="6" fillId="0" borderId="15" xfId="1" applyFont="1" applyFill="1" applyBorder="1" applyAlignment="1">
      <alignment wrapText="1"/>
    </xf>
    <xf numFmtId="14" fontId="4" fillId="0" borderId="14" xfId="0" applyNumberFormat="1" applyFont="1" applyBorder="1" applyAlignment="1">
      <alignment vertical="center" wrapText="1"/>
    </xf>
    <xf numFmtId="14" fontId="4" fillId="0" borderId="15" xfId="0" applyNumberFormat="1" applyFont="1" applyBorder="1" applyAlignment="1">
      <alignment vertical="center"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20" fontId="4" fillId="0" borderId="14" xfId="0" applyNumberFormat="1" applyFont="1" applyBorder="1"/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6" xfId="0" applyFont="1" applyBorder="1"/>
    <xf numFmtId="14" fontId="4" fillId="0" borderId="7" xfId="0" applyNumberFormat="1" applyFont="1" applyBorder="1" applyAlignment="1">
      <alignment wrapText="1"/>
    </xf>
    <xf numFmtId="0" fontId="4" fillId="0" borderId="1" xfId="0" quotePrefix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20" fontId="4" fillId="0" borderId="15" xfId="0" applyNumberFormat="1" applyFont="1" applyBorder="1" applyAlignment="1">
      <alignment wrapText="1"/>
    </xf>
    <xf numFmtId="0" fontId="4" fillId="0" borderId="14" xfId="0" quotePrefix="1" applyFont="1" applyBorder="1"/>
    <xf numFmtId="0" fontId="4" fillId="0" borderId="14" xfId="0" quotePrefix="1" applyFont="1" applyBorder="1" applyAlignment="1">
      <alignment wrapText="1"/>
    </xf>
    <xf numFmtId="0" fontId="4" fillId="0" borderId="14" xfId="0" applyFont="1" applyBorder="1" applyAlignment="1">
      <alignment vertical="center"/>
    </xf>
    <xf numFmtId="20" fontId="4" fillId="0" borderId="14" xfId="0" quotePrefix="1" applyNumberFormat="1" applyFont="1" applyBorder="1" applyAlignment="1">
      <alignment vertical="center" wrapText="1"/>
    </xf>
    <xf numFmtId="0" fontId="1" fillId="0" borderId="1" xfId="0" applyFont="1" applyBorder="1"/>
    <xf numFmtId="0" fontId="5" fillId="2" borderId="2" xfId="0" applyFont="1" applyFill="1" applyBorder="1" applyAlignment="1">
      <alignment wrapText="1"/>
    </xf>
    <xf numFmtId="0" fontId="6" fillId="0" borderId="4" xfId="1" applyFont="1" applyFill="1" applyBorder="1" applyAlignme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3">
    <dxf>
      <fill>
        <patternFill>
          <bgColor rgb="FFE3E5F1"/>
        </patternFill>
      </fill>
    </dxf>
    <dxf>
      <fill>
        <patternFill>
          <bgColor rgb="FFE3E5F1"/>
        </patternFill>
      </fill>
    </dxf>
    <dxf>
      <fill>
        <patternFill>
          <bgColor rgb="FFE3E5F1"/>
        </patternFill>
      </fill>
    </dxf>
  </dxfs>
  <tableStyles count="0" defaultTableStyle="TableStyleMedium2" defaultPivotStyle="PivotStyleLight16"/>
  <colors>
    <mruColors>
      <color rgb="FFB8BDDB"/>
      <color rgb="FFE3E5F1"/>
      <color rgb="FF0C7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mio.com/" TargetMode="External"/><Relationship Id="rId2" Type="http://schemas.openxmlformats.org/officeDocument/2006/relationships/hyperlink" Target="http://www.omio.com/" TargetMode="External"/><Relationship Id="rId1" Type="http://schemas.openxmlformats.org/officeDocument/2006/relationships/hyperlink" Target="http://www.omio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izzair.com/" TargetMode="External"/><Relationship Id="rId13" Type="http://schemas.openxmlformats.org/officeDocument/2006/relationships/hyperlink" Target="https://bileteinternationale.cfrcalatori.ro/" TargetMode="External"/><Relationship Id="rId18" Type="http://schemas.openxmlformats.org/officeDocument/2006/relationships/hyperlink" Target="https://digital.tarom.ro/" TargetMode="External"/><Relationship Id="rId26" Type="http://schemas.openxmlformats.org/officeDocument/2006/relationships/hyperlink" Target="https://digital.tarom.ro/" TargetMode="External"/><Relationship Id="rId3" Type="http://schemas.openxmlformats.org/officeDocument/2006/relationships/hyperlink" Target="https://www.wizzair.com/" TargetMode="External"/><Relationship Id="rId21" Type="http://schemas.openxmlformats.org/officeDocument/2006/relationships/hyperlink" Target="https://www.kiwi.com/ch/booking" TargetMode="External"/><Relationship Id="rId7" Type="http://schemas.openxmlformats.org/officeDocument/2006/relationships/hyperlink" Target="https://www.wizzair.com/" TargetMode="External"/><Relationship Id="rId12" Type="http://schemas.openxmlformats.org/officeDocument/2006/relationships/hyperlink" Target="https://www.wizzair.com/" TargetMode="External"/><Relationship Id="rId17" Type="http://schemas.openxmlformats.org/officeDocument/2006/relationships/hyperlink" Target="https://digital.tarom.ro/" TargetMode="External"/><Relationship Id="rId25" Type="http://schemas.openxmlformats.org/officeDocument/2006/relationships/hyperlink" Target="https://digital.tarom.ro/" TargetMode="External"/><Relationship Id="rId2" Type="http://schemas.openxmlformats.org/officeDocument/2006/relationships/hyperlink" Target="https://www.wizzair.com/" TargetMode="External"/><Relationship Id="rId16" Type="http://schemas.openxmlformats.org/officeDocument/2006/relationships/hyperlink" Target="https://digital.tarom.ro/" TargetMode="External"/><Relationship Id="rId20" Type="http://schemas.openxmlformats.org/officeDocument/2006/relationships/hyperlink" Target="https://www.kiwi.com/ch/booking" TargetMode="External"/><Relationship Id="rId1" Type="http://schemas.openxmlformats.org/officeDocument/2006/relationships/hyperlink" Target="https://www.wizzair.com/" TargetMode="External"/><Relationship Id="rId6" Type="http://schemas.openxmlformats.org/officeDocument/2006/relationships/hyperlink" Target="https://www.wizzair.com/" TargetMode="External"/><Relationship Id="rId11" Type="http://schemas.openxmlformats.org/officeDocument/2006/relationships/hyperlink" Target="https://www.wizzair.com/" TargetMode="External"/><Relationship Id="rId24" Type="http://schemas.openxmlformats.org/officeDocument/2006/relationships/hyperlink" Target="https://digital.tarom.ro/" TargetMode="External"/><Relationship Id="rId5" Type="http://schemas.openxmlformats.org/officeDocument/2006/relationships/hyperlink" Target="https://www.wizzair.com/" TargetMode="External"/><Relationship Id="rId15" Type="http://schemas.openxmlformats.org/officeDocument/2006/relationships/hyperlink" Target="https://bileteinternationale.cfrcalatori.ro/" TargetMode="External"/><Relationship Id="rId23" Type="http://schemas.openxmlformats.org/officeDocument/2006/relationships/hyperlink" Target="https://e-ticket.aegeanair.com/" TargetMode="External"/><Relationship Id="rId10" Type="http://schemas.openxmlformats.org/officeDocument/2006/relationships/hyperlink" Target="https://www.wizzair.com/" TargetMode="External"/><Relationship Id="rId19" Type="http://schemas.openxmlformats.org/officeDocument/2006/relationships/hyperlink" Target="https://digital.tarom.ro/" TargetMode="External"/><Relationship Id="rId4" Type="http://schemas.openxmlformats.org/officeDocument/2006/relationships/hyperlink" Target="https://www.wizzair.com/" TargetMode="External"/><Relationship Id="rId9" Type="http://schemas.openxmlformats.org/officeDocument/2006/relationships/hyperlink" Target="https://www.wizzair.com/" TargetMode="External"/><Relationship Id="rId14" Type="http://schemas.openxmlformats.org/officeDocument/2006/relationships/hyperlink" Target="https://bileteinternationale.cfrcalatori.ro/" TargetMode="External"/><Relationship Id="rId22" Type="http://schemas.openxmlformats.org/officeDocument/2006/relationships/hyperlink" Target="https://ch.mytrip.com/" TargetMode="External"/><Relationship Id="rId27" Type="http://schemas.openxmlformats.org/officeDocument/2006/relationships/hyperlink" Target="https://digital.tarom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FBF69-A8A8-46D4-BA0B-C4AA72305287}">
  <dimension ref="A1:AL410"/>
  <sheetViews>
    <sheetView tabSelected="1" zoomScaleNormal="55" workbookViewId="0">
      <pane ySplit="1" topLeftCell="A382" activePane="bottomLeft" state="frozen"/>
      <selection pane="bottomLeft" activeCell="H12" sqref="H12"/>
    </sheetView>
  </sheetViews>
  <sheetFormatPr defaultColWidth="9" defaultRowHeight="15" x14ac:dyDescent="0.25"/>
  <cols>
    <col min="1" max="1" width="11.7109375" customWidth="1"/>
    <col min="2" max="2" width="8.42578125" bestFit="1" customWidth="1"/>
    <col min="3" max="3" width="12.7109375" customWidth="1"/>
    <col min="4" max="4" width="8.42578125" bestFit="1" customWidth="1"/>
    <col min="5" max="5" width="11" bestFit="1" customWidth="1"/>
    <col min="6" max="7" width="12.28515625" bestFit="1" customWidth="1"/>
    <col min="8" max="8" width="12.140625" bestFit="1" customWidth="1"/>
    <col min="9" max="9" width="10.42578125" customWidth="1"/>
    <col min="10" max="10" width="9" customWidth="1"/>
    <col min="11" max="12" width="10.28515625" customWidth="1"/>
    <col min="13" max="13" width="9" customWidth="1"/>
    <col min="14" max="14" width="9.85546875" customWidth="1"/>
    <col min="15" max="15" width="10.140625" customWidth="1"/>
    <col min="16" max="16" width="10.28515625" customWidth="1"/>
    <col min="17" max="17" width="11.140625" customWidth="1"/>
    <col min="18" max="18" width="9.85546875" customWidth="1"/>
    <col min="20" max="20" width="11.7109375" bestFit="1" customWidth="1"/>
    <col min="21" max="21" width="13.42578125" customWidth="1"/>
    <col min="23" max="23" width="11.7109375" bestFit="1" customWidth="1"/>
    <col min="24" max="24" width="9.5703125" bestFit="1" customWidth="1"/>
    <col min="26" max="26" width="11.7109375" bestFit="1" customWidth="1"/>
    <col min="27" max="27" width="9.85546875" bestFit="1" customWidth="1"/>
    <col min="29" max="29" width="11.7109375" bestFit="1" customWidth="1"/>
    <col min="30" max="30" width="10" bestFit="1" customWidth="1"/>
    <col min="32" max="32" width="12.5703125" bestFit="1" customWidth="1"/>
    <col min="33" max="33" width="9.28515625" bestFit="1" customWidth="1"/>
    <col min="34" max="36" width="9.140625" bestFit="1" customWidth="1"/>
    <col min="37" max="37" width="9" style="59"/>
    <col min="38" max="38" width="131.140625" bestFit="1" customWidth="1"/>
  </cols>
  <sheetData>
    <row r="1" spans="1:38" s="2" customFormat="1" ht="90.75" customHeight="1" thickBot="1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57" t="s">
        <v>2117</v>
      </c>
      <c r="I1" s="57" t="s">
        <v>2116</v>
      </c>
      <c r="J1" s="57" t="s">
        <v>2141</v>
      </c>
      <c r="K1" s="57" t="s">
        <v>2118</v>
      </c>
      <c r="L1" s="57" t="s">
        <v>2119</v>
      </c>
      <c r="M1" s="57" t="s">
        <v>2142</v>
      </c>
      <c r="N1" s="57" t="s">
        <v>2120</v>
      </c>
      <c r="O1" s="57" t="s">
        <v>2121</v>
      </c>
      <c r="P1" s="57" t="s">
        <v>2143</v>
      </c>
      <c r="Q1" s="57" t="s">
        <v>2122</v>
      </c>
      <c r="R1" s="57" t="s">
        <v>2123</v>
      </c>
      <c r="S1" s="57" t="s">
        <v>2139</v>
      </c>
      <c r="T1" s="57" t="s">
        <v>2124</v>
      </c>
      <c r="U1" s="57" t="s">
        <v>2125</v>
      </c>
      <c r="V1" s="57" t="s">
        <v>2138</v>
      </c>
      <c r="W1" s="57" t="s">
        <v>2127</v>
      </c>
      <c r="X1" s="57" t="s">
        <v>2126</v>
      </c>
      <c r="Y1" s="57" t="s">
        <v>2137</v>
      </c>
      <c r="Z1" s="57" t="s">
        <v>2128</v>
      </c>
      <c r="AA1" s="57" t="s">
        <v>2129</v>
      </c>
      <c r="AB1" s="57" t="s">
        <v>2144</v>
      </c>
      <c r="AC1" s="57" t="s">
        <v>2130</v>
      </c>
      <c r="AD1" s="57" t="s">
        <v>2131</v>
      </c>
      <c r="AE1" s="57" t="s">
        <v>2145</v>
      </c>
      <c r="AF1" s="57" t="s">
        <v>2132</v>
      </c>
      <c r="AG1" s="57" t="s">
        <v>2133</v>
      </c>
      <c r="AH1" s="57" t="s">
        <v>2134</v>
      </c>
      <c r="AI1" s="57" t="s">
        <v>2135</v>
      </c>
      <c r="AJ1" s="57" t="s">
        <v>2136</v>
      </c>
      <c r="AK1" s="57" t="s">
        <v>2140</v>
      </c>
      <c r="AL1" s="14" t="s">
        <v>7</v>
      </c>
    </row>
    <row r="2" spans="1:38" ht="13.5" customHeight="1" thickTop="1" x14ac:dyDescent="0.25">
      <c r="A2" s="3">
        <v>1</v>
      </c>
      <c r="B2" s="60" t="s">
        <v>10</v>
      </c>
      <c r="C2" s="60" t="s">
        <v>134</v>
      </c>
      <c r="D2" s="60" t="s">
        <v>16</v>
      </c>
      <c r="E2" s="60" t="s">
        <v>192</v>
      </c>
      <c r="F2" s="61">
        <v>45929</v>
      </c>
      <c r="G2" s="13">
        <v>45931</v>
      </c>
      <c r="H2" s="28" t="s">
        <v>659</v>
      </c>
      <c r="I2" s="29" t="s">
        <v>659</v>
      </c>
      <c r="J2" s="29" t="s">
        <v>659</v>
      </c>
      <c r="K2" s="29" t="s">
        <v>659</v>
      </c>
      <c r="L2" s="29" t="s">
        <v>659</v>
      </c>
      <c r="M2" s="29" t="s">
        <v>659</v>
      </c>
      <c r="N2" s="29" t="s">
        <v>659</v>
      </c>
      <c r="O2" s="29" t="s">
        <v>659</v>
      </c>
      <c r="P2" s="29" t="s">
        <v>659</v>
      </c>
      <c r="Q2" s="29" t="s">
        <v>659</v>
      </c>
      <c r="R2" s="29" t="s">
        <v>659</v>
      </c>
      <c r="S2" s="30" t="s">
        <v>659</v>
      </c>
      <c r="T2" s="28" t="s">
        <v>193</v>
      </c>
      <c r="U2" s="29">
        <v>134</v>
      </c>
      <c r="V2" s="29" t="s">
        <v>194</v>
      </c>
      <c r="W2" s="29" t="s">
        <v>193</v>
      </c>
      <c r="X2" s="29">
        <v>134</v>
      </c>
      <c r="Y2" s="29" t="s">
        <v>194</v>
      </c>
      <c r="Z2" s="29" t="s">
        <v>195</v>
      </c>
      <c r="AA2" s="29">
        <v>352.13</v>
      </c>
      <c r="AB2" s="29" t="s">
        <v>196</v>
      </c>
      <c r="AC2" s="29" t="s">
        <v>195</v>
      </c>
      <c r="AD2" s="29">
        <v>596.34</v>
      </c>
      <c r="AE2" s="30" t="s">
        <v>196</v>
      </c>
      <c r="AF2" s="28" t="s">
        <v>198</v>
      </c>
      <c r="AG2" s="29">
        <v>74.900000000000006</v>
      </c>
      <c r="AH2" s="29">
        <v>74.900000000000006</v>
      </c>
      <c r="AI2" s="29">
        <v>164.8</v>
      </c>
      <c r="AJ2" s="29">
        <v>164.8</v>
      </c>
      <c r="AK2" s="30" t="s">
        <v>199</v>
      </c>
      <c r="AL2" s="27"/>
    </row>
    <row r="3" spans="1:38" ht="13.5" customHeight="1" x14ac:dyDescent="0.25">
      <c r="A3" s="3">
        <v>1</v>
      </c>
      <c r="B3" s="60"/>
      <c r="C3" s="60"/>
      <c r="D3" s="60"/>
      <c r="E3" s="60"/>
      <c r="F3" s="60"/>
      <c r="G3" s="13">
        <v>45933</v>
      </c>
      <c r="H3" s="31" t="s">
        <v>659</v>
      </c>
      <c r="I3" s="5" t="s">
        <v>659</v>
      </c>
      <c r="J3" s="5" t="s">
        <v>659</v>
      </c>
      <c r="K3" s="5" t="s">
        <v>659</v>
      </c>
      <c r="L3" s="5" t="s">
        <v>659</v>
      </c>
      <c r="M3" s="5" t="s">
        <v>659</v>
      </c>
      <c r="N3" s="5" t="s">
        <v>659</v>
      </c>
      <c r="O3" s="5" t="s">
        <v>659</v>
      </c>
      <c r="P3" s="5" t="s">
        <v>659</v>
      </c>
      <c r="Q3" s="5" t="s">
        <v>659</v>
      </c>
      <c r="R3" s="5" t="s">
        <v>659</v>
      </c>
      <c r="S3" s="32" t="s">
        <v>659</v>
      </c>
      <c r="T3" s="31" t="s">
        <v>200</v>
      </c>
      <c r="U3" s="5">
        <v>58.94</v>
      </c>
      <c r="V3" s="5" t="s">
        <v>201</v>
      </c>
      <c r="W3" s="5" t="s">
        <v>200</v>
      </c>
      <c r="X3" s="5">
        <v>81.05</v>
      </c>
      <c r="Y3" s="5" t="s">
        <v>201</v>
      </c>
      <c r="Z3" s="5" t="s">
        <v>200</v>
      </c>
      <c r="AA3" s="5">
        <v>186.45</v>
      </c>
      <c r="AB3" s="5" t="s">
        <v>196</v>
      </c>
      <c r="AC3" s="5" t="s">
        <v>200</v>
      </c>
      <c r="AD3" s="5">
        <v>273.97000000000003</v>
      </c>
      <c r="AE3" s="32" t="s">
        <v>194</v>
      </c>
      <c r="AF3" s="31" t="s">
        <v>198</v>
      </c>
      <c r="AG3" s="5">
        <v>49.9</v>
      </c>
      <c r="AH3" s="5">
        <v>49.9</v>
      </c>
      <c r="AI3" s="5">
        <v>99.8</v>
      </c>
      <c r="AJ3" s="5">
        <v>111.8</v>
      </c>
      <c r="AK3" s="32" t="s">
        <v>199</v>
      </c>
      <c r="AL3" s="27"/>
    </row>
    <row r="4" spans="1:38" ht="13.5" customHeight="1" x14ac:dyDescent="0.25">
      <c r="A4" s="3">
        <v>1</v>
      </c>
      <c r="B4" s="60"/>
      <c r="C4" s="60"/>
      <c r="D4" s="60"/>
      <c r="E4" s="60"/>
      <c r="F4" s="60"/>
      <c r="G4" s="13">
        <v>45936</v>
      </c>
      <c r="H4" s="31" t="s">
        <v>659</v>
      </c>
      <c r="I4" s="5" t="s">
        <v>659</v>
      </c>
      <c r="J4" s="5" t="s">
        <v>659</v>
      </c>
      <c r="K4" s="5" t="s">
        <v>659</v>
      </c>
      <c r="L4" s="5" t="s">
        <v>659</v>
      </c>
      <c r="M4" s="5" t="s">
        <v>659</v>
      </c>
      <c r="N4" s="5" t="s">
        <v>659</v>
      </c>
      <c r="O4" s="5" t="s">
        <v>659</v>
      </c>
      <c r="P4" s="5" t="s">
        <v>659</v>
      </c>
      <c r="Q4" s="5" t="s">
        <v>659</v>
      </c>
      <c r="R4" s="5" t="s">
        <v>659</v>
      </c>
      <c r="S4" s="32" t="s">
        <v>659</v>
      </c>
      <c r="T4" s="31" t="s">
        <v>200</v>
      </c>
      <c r="U4" s="5">
        <v>99.43</v>
      </c>
      <c r="V4" s="5" t="s">
        <v>201</v>
      </c>
      <c r="W4" s="5" t="s">
        <v>202</v>
      </c>
      <c r="X4" s="5">
        <v>113.55</v>
      </c>
      <c r="Y4" s="5" t="s">
        <v>203</v>
      </c>
      <c r="Z4" s="5" t="s">
        <v>200</v>
      </c>
      <c r="AA4" s="5">
        <v>246.85</v>
      </c>
      <c r="AB4" s="5" t="s">
        <v>194</v>
      </c>
      <c r="AC4" s="5" t="s">
        <v>200</v>
      </c>
      <c r="AD4" s="5">
        <v>494.69</v>
      </c>
      <c r="AE4" s="32" t="s">
        <v>194</v>
      </c>
      <c r="AF4" s="31" t="s">
        <v>198</v>
      </c>
      <c r="AG4" s="5">
        <v>29.9</v>
      </c>
      <c r="AH4" s="5">
        <v>29.9</v>
      </c>
      <c r="AI4" s="5">
        <v>59.8</v>
      </c>
      <c r="AJ4" s="5">
        <v>59.8</v>
      </c>
      <c r="AK4" s="32" t="s">
        <v>199</v>
      </c>
      <c r="AL4" s="27"/>
    </row>
    <row r="5" spans="1:38" ht="13.5" customHeight="1" x14ac:dyDescent="0.25">
      <c r="A5" s="3">
        <v>2</v>
      </c>
      <c r="B5" s="60" t="s">
        <v>11</v>
      </c>
      <c r="C5" s="60" t="s">
        <v>135</v>
      </c>
      <c r="D5" s="60" t="s">
        <v>29</v>
      </c>
      <c r="E5" s="60" t="s">
        <v>780</v>
      </c>
      <c r="F5" s="61">
        <v>45971</v>
      </c>
      <c r="G5" s="13">
        <v>45973</v>
      </c>
      <c r="H5" s="31" t="s">
        <v>1793</v>
      </c>
      <c r="I5" s="5">
        <v>136</v>
      </c>
      <c r="J5" s="5" t="s">
        <v>201</v>
      </c>
      <c r="K5" s="5" t="s">
        <v>1794</v>
      </c>
      <c r="L5" s="5">
        <v>199.75</v>
      </c>
      <c r="M5" s="5" t="s">
        <v>194</v>
      </c>
      <c r="N5" s="5" t="s">
        <v>1794</v>
      </c>
      <c r="O5" s="5">
        <v>347.94</v>
      </c>
      <c r="P5" s="5" t="s">
        <v>196</v>
      </c>
      <c r="Q5" s="5" t="s">
        <v>1794</v>
      </c>
      <c r="R5" s="5">
        <v>632.53</v>
      </c>
      <c r="S5" s="32" t="s">
        <v>196</v>
      </c>
      <c r="T5" s="31" t="s">
        <v>115</v>
      </c>
      <c r="U5" s="5" t="s">
        <v>115</v>
      </c>
      <c r="V5" s="5" t="s">
        <v>115</v>
      </c>
      <c r="W5" s="5" t="s">
        <v>115</v>
      </c>
      <c r="X5" s="5" t="s">
        <v>115</v>
      </c>
      <c r="Y5" s="5" t="s">
        <v>115</v>
      </c>
      <c r="Z5" s="5" t="s">
        <v>115</v>
      </c>
      <c r="AA5" s="5" t="s">
        <v>115</v>
      </c>
      <c r="AB5" s="5" t="s">
        <v>115</v>
      </c>
      <c r="AC5" s="5" t="s">
        <v>115</v>
      </c>
      <c r="AD5" s="5" t="s">
        <v>115</v>
      </c>
      <c r="AE5" s="32" t="s">
        <v>115</v>
      </c>
      <c r="AF5" s="31" t="s">
        <v>1795</v>
      </c>
      <c r="AG5" s="5">
        <v>54.99</v>
      </c>
      <c r="AH5" s="5">
        <v>54.99</v>
      </c>
      <c r="AI5" s="5">
        <v>109.98</v>
      </c>
      <c r="AJ5" s="5">
        <v>109.98</v>
      </c>
      <c r="AK5" s="32" t="s">
        <v>572</v>
      </c>
      <c r="AL5" s="27"/>
    </row>
    <row r="6" spans="1:38" ht="13.5" customHeight="1" x14ac:dyDescent="0.25">
      <c r="A6" s="3">
        <v>2</v>
      </c>
      <c r="B6" s="60"/>
      <c r="C6" s="60"/>
      <c r="D6" s="60"/>
      <c r="E6" s="60"/>
      <c r="F6" s="60"/>
      <c r="G6" s="13">
        <v>45975</v>
      </c>
      <c r="H6" s="31" t="s">
        <v>1796</v>
      </c>
      <c r="I6" s="5">
        <v>144.97999999999999</v>
      </c>
      <c r="J6" s="5" t="s">
        <v>1797</v>
      </c>
      <c r="K6" s="5" t="s">
        <v>1798</v>
      </c>
      <c r="L6" s="5">
        <v>219.08</v>
      </c>
      <c r="M6" s="5" t="s">
        <v>194</v>
      </c>
      <c r="N6" s="5" t="s">
        <v>1798</v>
      </c>
      <c r="O6" s="5">
        <v>347.94</v>
      </c>
      <c r="P6" s="5" t="s">
        <v>196</v>
      </c>
      <c r="Q6" s="5" t="s">
        <v>1798</v>
      </c>
      <c r="R6" s="5">
        <v>705.56</v>
      </c>
      <c r="S6" s="32" t="s">
        <v>196</v>
      </c>
      <c r="T6" s="31" t="s">
        <v>115</v>
      </c>
      <c r="U6" s="5" t="s">
        <v>115</v>
      </c>
      <c r="V6" s="5" t="s">
        <v>115</v>
      </c>
      <c r="W6" s="5" t="s">
        <v>115</v>
      </c>
      <c r="X6" s="5" t="s">
        <v>115</v>
      </c>
      <c r="Y6" s="5" t="s">
        <v>115</v>
      </c>
      <c r="Z6" s="5" t="s">
        <v>115</v>
      </c>
      <c r="AA6" s="5" t="s">
        <v>115</v>
      </c>
      <c r="AB6" s="5" t="s">
        <v>115</v>
      </c>
      <c r="AC6" s="5" t="s">
        <v>115</v>
      </c>
      <c r="AD6" s="5" t="s">
        <v>115</v>
      </c>
      <c r="AE6" s="32" t="s">
        <v>115</v>
      </c>
      <c r="AF6" s="31" t="s">
        <v>1799</v>
      </c>
      <c r="AG6" s="5">
        <v>89.99</v>
      </c>
      <c r="AH6" s="5">
        <v>89.99</v>
      </c>
      <c r="AI6" s="5">
        <v>179.98</v>
      </c>
      <c r="AJ6" s="5">
        <v>179.98</v>
      </c>
      <c r="AK6" s="32" t="s">
        <v>572</v>
      </c>
      <c r="AL6" s="27"/>
    </row>
    <row r="7" spans="1:38" ht="13.5" customHeight="1" x14ac:dyDescent="0.25">
      <c r="A7" s="3">
        <v>2</v>
      </c>
      <c r="B7" s="60"/>
      <c r="C7" s="60"/>
      <c r="D7" s="60"/>
      <c r="E7" s="60"/>
      <c r="F7" s="60"/>
      <c r="G7" s="13">
        <v>45978</v>
      </c>
      <c r="H7" s="31" t="s">
        <v>1800</v>
      </c>
      <c r="I7" s="5">
        <v>124.57</v>
      </c>
      <c r="J7" s="5" t="s">
        <v>194</v>
      </c>
      <c r="K7" s="5" t="s">
        <v>1801</v>
      </c>
      <c r="L7" s="5">
        <v>143.91999999999999</v>
      </c>
      <c r="M7" s="5" t="s">
        <v>666</v>
      </c>
      <c r="N7" s="5" t="s">
        <v>1798</v>
      </c>
      <c r="O7" s="5">
        <v>387.68</v>
      </c>
      <c r="P7" s="5" t="s">
        <v>196</v>
      </c>
      <c r="Q7" s="5" t="s">
        <v>1798</v>
      </c>
      <c r="R7" s="5">
        <v>705.56</v>
      </c>
      <c r="S7" s="32" t="s">
        <v>196</v>
      </c>
      <c r="T7" s="31" t="s">
        <v>115</v>
      </c>
      <c r="U7" s="5" t="s">
        <v>115</v>
      </c>
      <c r="V7" s="5" t="s">
        <v>115</v>
      </c>
      <c r="W7" s="5" t="s">
        <v>115</v>
      </c>
      <c r="X7" s="5" t="s">
        <v>115</v>
      </c>
      <c r="Y7" s="5" t="s">
        <v>115</v>
      </c>
      <c r="Z7" s="5" t="s">
        <v>115</v>
      </c>
      <c r="AA7" s="5" t="s">
        <v>115</v>
      </c>
      <c r="AB7" s="5" t="s">
        <v>115</v>
      </c>
      <c r="AC7" s="5" t="s">
        <v>115</v>
      </c>
      <c r="AD7" s="5" t="s">
        <v>115</v>
      </c>
      <c r="AE7" s="32" t="s">
        <v>115</v>
      </c>
      <c r="AF7" s="31" t="s">
        <v>1799</v>
      </c>
      <c r="AG7" s="5">
        <v>34.99</v>
      </c>
      <c r="AH7" s="5">
        <v>34.99</v>
      </c>
      <c r="AI7" s="5">
        <v>69.98</v>
      </c>
      <c r="AJ7" s="5">
        <v>69.98</v>
      </c>
      <c r="AK7" s="32" t="s">
        <v>572</v>
      </c>
      <c r="AL7" s="27"/>
    </row>
    <row r="8" spans="1:38" ht="13.5" customHeight="1" x14ac:dyDescent="0.25">
      <c r="A8" s="3">
        <v>3</v>
      </c>
      <c r="B8" s="60" t="s">
        <v>850</v>
      </c>
      <c r="C8" s="60" t="s">
        <v>242</v>
      </c>
      <c r="D8" s="60" t="s">
        <v>11</v>
      </c>
      <c r="E8" s="60" t="s">
        <v>135</v>
      </c>
      <c r="F8" s="61">
        <v>45951</v>
      </c>
      <c r="G8" s="13">
        <v>45953</v>
      </c>
      <c r="H8" s="31" t="s">
        <v>1555</v>
      </c>
      <c r="I8" s="5">
        <v>237</v>
      </c>
      <c r="J8" s="5" t="s">
        <v>267</v>
      </c>
      <c r="K8" s="5" t="s">
        <v>1555</v>
      </c>
      <c r="L8" s="5">
        <v>237</v>
      </c>
      <c r="M8" s="5" t="s">
        <v>267</v>
      </c>
      <c r="N8" s="5" t="s">
        <v>659</v>
      </c>
      <c r="O8" s="5" t="s">
        <v>659</v>
      </c>
      <c r="P8" s="5" t="s">
        <v>659</v>
      </c>
      <c r="Q8" s="5" t="s">
        <v>659</v>
      </c>
      <c r="R8" s="5" t="s">
        <v>659</v>
      </c>
      <c r="S8" s="32" t="s">
        <v>659</v>
      </c>
      <c r="T8" s="31" t="s">
        <v>115</v>
      </c>
      <c r="U8" s="5" t="s">
        <v>115</v>
      </c>
      <c r="V8" s="5" t="s">
        <v>115</v>
      </c>
      <c r="W8" s="5" t="s">
        <v>115</v>
      </c>
      <c r="X8" s="5" t="s">
        <v>115</v>
      </c>
      <c r="Y8" s="5" t="s">
        <v>115</v>
      </c>
      <c r="Z8" s="5" t="s">
        <v>851</v>
      </c>
      <c r="AA8" s="5">
        <v>552</v>
      </c>
      <c r="AB8" s="5" t="s">
        <v>138</v>
      </c>
      <c r="AC8" s="5" t="s">
        <v>851</v>
      </c>
      <c r="AD8" s="5">
        <v>1104</v>
      </c>
      <c r="AE8" s="32" t="s">
        <v>138</v>
      </c>
      <c r="AF8" s="31" t="s">
        <v>1558</v>
      </c>
      <c r="AG8" s="5">
        <v>139.99</v>
      </c>
      <c r="AH8" s="5">
        <v>139.99</v>
      </c>
      <c r="AI8" s="5">
        <v>203.98</v>
      </c>
      <c r="AJ8" s="5">
        <v>203.98</v>
      </c>
      <c r="AK8" s="32" t="s">
        <v>694</v>
      </c>
      <c r="AL8" s="27"/>
    </row>
    <row r="9" spans="1:38" ht="13.5" customHeight="1" x14ac:dyDescent="0.25">
      <c r="A9" s="3">
        <v>3</v>
      </c>
      <c r="B9" s="60"/>
      <c r="C9" s="60"/>
      <c r="D9" s="60"/>
      <c r="E9" s="60"/>
      <c r="F9" s="61"/>
      <c r="G9" s="13">
        <v>45955</v>
      </c>
      <c r="H9" s="31" t="s">
        <v>1556</v>
      </c>
      <c r="I9" s="5">
        <v>241</v>
      </c>
      <c r="J9" s="5" t="s">
        <v>706</v>
      </c>
      <c r="K9" s="5" t="s">
        <v>1556</v>
      </c>
      <c r="L9" s="5">
        <v>241</v>
      </c>
      <c r="M9" s="5" t="s">
        <v>706</v>
      </c>
      <c r="N9" s="5" t="s">
        <v>1556</v>
      </c>
      <c r="O9" s="5">
        <v>529</v>
      </c>
      <c r="P9" s="5" t="s">
        <v>706</v>
      </c>
      <c r="Q9" s="5" t="s">
        <v>1556</v>
      </c>
      <c r="R9" s="5">
        <v>1058</v>
      </c>
      <c r="S9" s="32" t="s">
        <v>706</v>
      </c>
      <c r="T9" s="31" t="s">
        <v>115</v>
      </c>
      <c r="U9" s="5" t="s">
        <v>115</v>
      </c>
      <c r="V9" s="5" t="s">
        <v>115</v>
      </c>
      <c r="W9" s="5" t="s">
        <v>115</v>
      </c>
      <c r="X9" s="5" t="s">
        <v>115</v>
      </c>
      <c r="Y9" s="5" t="s">
        <v>115</v>
      </c>
      <c r="Z9" s="5" t="s">
        <v>115</v>
      </c>
      <c r="AA9" s="5" t="s">
        <v>115</v>
      </c>
      <c r="AB9" s="5" t="s">
        <v>115</v>
      </c>
      <c r="AC9" s="5" t="s">
        <v>115</v>
      </c>
      <c r="AD9" s="5" t="s">
        <v>115</v>
      </c>
      <c r="AE9" s="32" t="s">
        <v>115</v>
      </c>
      <c r="AF9" s="31" t="s">
        <v>1559</v>
      </c>
      <c r="AG9" s="5">
        <v>101.99</v>
      </c>
      <c r="AH9" s="5">
        <v>101.99</v>
      </c>
      <c r="AI9" s="5">
        <v>203.98</v>
      </c>
      <c r="AJ9" s="5">
        <v>203.98</v>
      </c>
      <c r="AK9" s="32" t="s">
        <v>694</v>
      </c>
      <c r="AL9" s="27"/>
    </row>
    <row r="10" spans="1:38" ht="13.5" customHeight="1" x14ac:dyDescent="0.25">
      <c r="A10" s="3">
        <v>3</v>
      </c>
      <c r="B10" s="60"/>
      <c r="C10" s="60"/>
      <c r="D10" s="60"/>
      <c r="E10" s="60"/>
      <c r="F10" s="61"/>
      <c r="G10" s="13">
        <v>45958</v>
      </c>
      <c r="H10" s="31" t="s">
        <v>1557</v>
      </c>
      <c r="I10" s="5">
        <v>125</v>
      </c>
      <c r="J10" s="5" t="s">
        <v>138</v>
      </c>
      <c r="K10" s="5" t="s">
        <v>1557</v>
      </c>
      <c r="L10" s="5">
        <v>125</v>
      </c>
      <c r="M10" s="5" t="s">
        <v>138</v>
      </c>
      <c r="N10" s="5" t="s">
        <v>1557</v>
      </c>
      <c r="O10" s="5">
        <v>307.51</v>
      </c>
      <c r="P10" s="5" t="s">
        <v>138</v>
      </c>
      <c r="Q10" s="5" t="s">
        <v>1557</v>
      </c>
      <c r="R10" s="5">
        <v>615.02</v>
      </c>
      <c r="S10" s="32" t="s">
        <v>138</v>
      </c>
      <c r="T10" s="31" t="s">
        <v>115</v>
      </c>
      <c r="U10" s="5" t="s">
        <v>115</v>
      </c>
      <c r="V10" s="5" t="s">
        <v>115</v>
      </c>
      <c r="W10" s="5" t="s">
        <v>115</v>
      </c>
      <c r="X10" s="5" t="s">
        <v>115</v>
      </c>
      <c r="Y10" s="5" t="s">
        <v>115</v>
      </c>
      <c r="Z10" s="5" t="s">
        <v>115</v>
      </c>
      <c r="AA10" s="5" t="s">
        <v>115</v>
      </c>
      <c r="AB10" s="5" t="s">
        <v>115</v>
      </c>
      <c r="AC10" s="5" t="s">
        <v>115</v>
      </c>
      <c r="AD10" s="5" t="s">
        <v>115</v>
      </c>
      <c r="AE10" s="32" t="s">
        <v>115</v>
      </c>
      <c r="AF10" s="31" t="s">
        <v>1558</v>
      </c>
      <c r="AG10" s="5">
        <v>79.989999999999995</v>
      </c>
      <c r="AH10" s="5">
        <v>79.989999999999995</v>
      </c>
      <c r="AI10" s="5">
        <v>159.97999999999999</v>
      </c>
      <c r="AJ10" s="5">
        <v>159.97999999999999</v>
      </c>
      <c r="AK10" s="32" t="s">
        <v>694</v>
      </c>
      <c r="AL10" s="27"/>
    </row>
    <row r="11" spans="1:38" ht="13.5" customHeight="1" x14ac:dyDescent="0.25">
      <c r="A11" s="3">
        <v>4</v>
      </c>
      <c r="B11" s="60" t="s">
        <v>50</v>
      </c>
      <c r="C11" s="60" t="s">
        <v>86</v>
      </c>
      <c r="D11" s="60" t="s">
        <v>28</v>
      </c>
      <c r="E11" s="60" t="s">
        <v>398</v>
      </c>
      <c r="F11" s="61">
        <v>45936</v>
      </c>
      <c r="G11" s="13">
        <v>45938</v>
      </c>
      <c r="H11" s="31" t="s">
        <v>659</v>
      </c>
      <c r="I11" s="5" t="s">
        <v>659</v>
      </c>
      <c r="J11" s="5" t="s">
        <v>659</v>
      </c>
      <c r="K11" s="5" t="s">
        <v>1560</v>
      </c>
      <c r="L11" s="5">
        <v>167.65</v>
      </c>
      <c r="M11" s="5" t="s">
        <v>416</v>
      </c>
      <c r="N11" s="5" t="s">
        <v>659</v>
      </c>
      <c r="O11" s="5" t="s">
        <v>659</v>
      </c>
      <c r="P11" s="5" t="s">
        <v>659</v>
      </c>
      <c r="Q11" s="5" t="s">
        <v>659</v>
      </c>
      <c r="R11" s="5" t="s">
        <v>659</v>
      </c>
      <c r="S11" s="32" t="s">
        <v>659</v>
      </c>
      <c r="T11" s="31" t="s">
        <v>443</v>
      </c>
      <c r="U11" s="5">
        <v>70</v>
      </c>
      <c r="V11" s="5" t="s">
        <v>444</v>
      </c>
      <c r="W11" s="5" t="s">
        <v>436</v>
      </c>
      <c r="X11" s="5">
        <v>170.97</v>
      </c>
      <c r="Y11" s="5" t="s">
        <v>368</v>
      </c>
      <c r="Z11" s="5" t="s">
        <v>443</v>
      </c>
      <c r="AA11" s="5" t="s">
        <v>538</v>
      </c>
      <c r="AB11" s="5" t="s">
        <v>539</v>
      </c>
      <c r="AC11" s="5" t="s">
        <v>443</v>
      </c>
      <c r="AD11" s="5" t="s">
        <v>540</v>
      </c>
      <c r="AE11" s="32" t="s">
        <v>401</v>
      </c>
      <c r="AF11" s="31" t="s">
        <v>1564</v>
      </c>
      <c r="AG11" s="5">
        <v>184.45</v>
      </c>
      <c r="AH11" s="5">
        <v>184.45</v>
      </c>
      <c r="AI11" s="5">
        <v>361.45</v>
      </c>
      <c r="AJ11" s="5">
        <v>612.25</v>
      </c>
      <c r="AK11" s="32" t="s">
        <v>406</v>
      </c>
      <c r="AL11" s="27"/>
    </row>
    <row r="12" spans="1:38" ht="13.5" customHeight="1" x14ac:dyDescent="0.25">
      <c r="A12" s="3">
        <v>4</v>
      </c>
      <c r="B12" s="60"/>
      <c r="C12" s="60"/>
      <c r="D12" s="60"/>
      <c r="E12" s="60"/>
      <c r="F12" s="60"/>
      <c r="G12" s="13">
        <v>45940</v>
      </c>
      <c r="H12" s="31" t="s">
        <v>1563</v>
      </c>
      <c r="I12" s="5">
        <v>149</v>
      </c>
      <c r="J12" s="5" t="s">
        <v>446</v>
      </c>
      <c r="K12" s="5" t="s">
        <v>1561</v>
      </c>
      <c r="L12" s="5">
        <v>263</v>
      </c>
      <c r="M12" s="5" t="s">
        <v>541</v>
      </c>
      <c r="N12" s="5" t="s">
        <v>542</v>
      </c>
      <c r="O12" s="5">
        <v>395.7</v>
      </c>
      <c r="P12" s="5" t="s">
        <v>446</v>
      </c>
      <c r="Q12" s="5" t="s">
        <v>659</v>
      </c>
      <c r="R12" s="5" t="s">
        <v>659</v>
      </c>
      <c r="S12" s="32" t="s">
        <v>659</v>
      </c>
      <c r="T12" s="31" t="s">
        <v>443</v>
      </c>
      <c r="U12" s="5" t="s">
        <v>545</v>
      </c>
      <c r="V12" s="5" t="s">
        <v>347</v>
      </c>
      <c r="W12" s="5" t="s">
        <v>436</v>
      </c>
      <c r="X12" s="5">
        <v>308.13</v>
      </c>
      <c r="Y12" s="5" t="s">
        <v>416</v>
      </c>
      <c r="Z12" s="5" t="s">
        <v>546</v>
      </c>
      <c r="AA12" s="5">
        <v>506.2</v>
      </c>
      <c r="AB12" s="5" t="s">
        <v>541</v>
      </c>
      <c r="AC12" s="5" t="s">
        <v>436</v>
      </c>
      <c r="AD12" s="5" t="s">
        <v>543</v>
      </c>
      <c r="AE12" s="32" t="s">
        <v>544</v>
      </c>
      <c r="AF12" s="31" t="s">
        <v>1565</v>
      </c>
      <c r="AG12" s="5">
        <v>239.18</v>
      </c>
      <c r="AH12" s="15">
        <v>239.18</v>
      </c>
      <c r="AI12" s="5">
        <v>470.91</v>
      </c>
      <c r="AJ12" s="5">
        <v>723.47</v>
      </c>
      <c r="AK12" s="32" t="s">
        <v>406</v>
      </c>
      <c r="AL12" s="27"/>
    </row>
    <row r="13" spans="1:38" ht="13.5" customHeight="1" x14ac:dyDescent="0.25">
      <c r="A13" s="3">
        <v>4</v>
      </c>
      <c r="B13" s="60"/>
      <c r="C13" s="60"/>
      <c r="D13" s="60"/>
      <c r="E13" s="60"/>
      <c r="F13" s="60"/>
      <c r="G13" s="13">
        <v>45943</v>
      </c>
      <c r="H13" s="31" t="s">
        <v>659</v>
      </c>
      <c r="I13" s="5" t="s">
        <v>659</v>
      </c>
      <c r="J13" s="5" t="s">
        <v>659</v>
      </c>
      <c r="K13" s="5" t="s">
        <v>1562</v>
      </c>
      <c r="L13" s="5">
        <v>112.99</v>
      </c>
      <c r="M13" s="5" t="s">
        <v>425</v>
      </c>
      <c r="N13" s="5" t="s">
        <v>659</v>
      </c>
      <c r="O13" s="5" t="s">
        <v>659</v>
      </c>
      <c r="P13" s="5" t="s">
        <v>659</v>
      </c>
      <c r="Q13" s="5" t="s">
        <v>659</v>
      </c>
      <c r="R13" s="5" t="s">
        <v>659</v>
      </c>
      <c r="S13" s="32" t="s">
        <v>659</v>
      </c>
      <c r="T13" s="31" t="s">
        <v>443</v>
      </c>
      <c r="U13" s="5" t="s">
        <v>547</v>
      </c>
      <c r="V13" s="5" t="s">
        <v>347</v>
      </c>
      <c r="W13" s="5" t="s">
        <v>462</v>
      </c>
      <c r="X13" s="5">
        <v>241.97</v>
      </c>
      <c r="Y13" s="5" t="s">
        <v>368</v>
      </c>
      <c r="Z13" s="5" t="s">
        <v>443</v>
      </c>
      <c r="AA13" s="5" t="s">
        <v>548</v>
      </c>
      <c r="AB13" s="5" t="s">
        <v>347</v>
      </c>
      <c r="AC13" s="5" t="s">
        <v>443</v>
      </c>
      <c r="AD13" s="5">
        <v>520.4</v>
      </c>
      <c r="AE13" s="32" t="s">
        <v>446</v>
      </c>
      <c r="AF13" s="31" t="s">
        <v>1565</v>
      </c>
      <c r="AG13" s="5">
        <v>178.43</v>
      </c>
      <c r="AH13" s="5">
        <v>178.43</v>
      </c>
      <c r="AI13" s="5">
        <v>349.95</v>
      </c>
      <c r="AJ13" s="5">
        <v>534.25</v>
      </c>
      <c r="AK13" s="32" t="s">
        <v>406</v>
      </c>
      <c r="AL13" s="27"/>
    </row>
    <row r="14" spans="1:38" ht="13.5" customHeight="1" x14ac:dyDescent="0.25">
      <c r="A14" s="3">
        <v>5</v>
      </c>
      <c r="B14" s="60" t="s">
        <v>30</v>
      </c>
      <c r="C14" s="60" t="s">
        <v>841</v>
      </c>
      <c r="D14" s="60" t="s">
        <v>11</v>
      </c>
      <c r="E14" s="60" t="s">
        <v>135</v>
      </c>
      <c r="F14" s="61">
        <v>45951</v>
      </c>
      <c r="G14" s="13">
        <v>45953</v>
      </c>
      <c r="H14" s="31" t="s">
        <v>659</v>
      </c>
      <c r="I14" s="5" t="s">
        <v>659</v>
      </c>
      <c r="J14" s="5" t="s">
        <v>659</v>
      </c>
      <c r="K14" s="5" t="s">
        <v>659</v>
      </c>
      <c r="L14" s="5" t="s">
        <v>659</v>
      </c>
      <c r="M14" s="5" t="s">
        <v>659</v>
      </c>
      <c r="N14" s="5" t="s">
        <v>659</v>
      </c>
      <c r="O14" s="5" t="s">
        <v>659</v>
      </c>
      <c r="P14" s="5" t="s">
        <v>659</v>
      </c>
      <c r="Q14" s="5" t="s">
        <v>659</v>
      </c>
      <c r="R14" s="5" t="s">
        <v>659</v>
      </c>
      <c r="S14" s="32" t="s">
        <v>659</v>
      </c>
      <c r="T14" s="31" t="s">
        <v>853</v>
      </c>
      <c r="U14" s="5">
        <v>137</v>
      </c>
      <c r="V14" s="5" t="s">
        <v>847</v>
      </c>
      <c r="W14" s="5" t="s">
        <v>854</v>
      </c>
      <c r="X14" s="5">
        <v>169</v>
      </c>
      <c r="Y14" s="5" t="s">
        <v>847</v>
      </c>
      <c r="Z14" s="5" t="s">
        <v>854</v>
      </c>
      <c r="AA14" s="5">
        <v>304</v>
      </c>
      <c r="AB14" s="5" t="s">
        <v>98</v>
      </c>
      <c r="AC14" s="5" t="s">
        <v>854</v>
      </c>
      <c r="AD14" s="5">
        <v>616.5</v>
      </c>
      <c r="AE14" s="32" t="s">
        <v>98</v>
      </c>
      <c r="AF14" s="31" t="s">
        <v>1568</v>
      </c>
      <c r="AG14" s="5">
        <v>89.99</v>
      </c>
      <c r="AH14" s="5">
        <v>89.99</v>
      </c>
      <c r="AI14" s="5">
        <v>179.98</v>
      </c>
      <c r="AJ14" s="5">
        <v>179.98</v>
      </c>
      <c r="AK14" s="32" t="s">
        <v>694</v>
      </c>
      <c r="AL14" s="27"/>
    </row>
    <row r="15" spans="1:38" ht="13.5" customHeight="1" x14ac:dyDescent="0.25">
      <c r="A15" s="3">
        <v>5</v>
      </c>
      <c r="B15" s="60"/>
      <c r="C15" s="60"/>
      <c r="D15" s="60"/>
      <c r="E15" s="60"/>
      <c r="F15" s="60"/>
      <c r="G15" s="13">
        <v>45955</v>
      </c>
      <c r="H15" s="31" t="s">
        <v>659</v>
      </c>
      <c r="I15" s="5" t="s">
        <v>659</v>
      </c>
      <c r="J15" s="5" t="s">
        <v>659</v>
      </c>
      <c r="K15" s="5" t="s">
        <v>659</v>
      </c>
      <c r="L15" s="5" t="s">
        <v>659</v>
      </c>
      <c r="M15" s="5" t="s">
        <v>659</v>
      </c>
      <c r="N15" s="5" t="s">
        <v>659</v>
      </c>
      <c r="O15" s="5" t="s">
        <v>659</v>
      </c>
      <c r="P15" s="5" t="s">
        <v>659</v>
      </c>
      <c r="Q15" s="5" t="s">
        <v>1566</v>
      </c>
      <c r="R15" s="5">
        <v>912.5</v>
      </c>
      <c r="S15" s="32" t="s">
        <v>267</v>
      </c>
      <c r="T15" s="31" t="s">
        <v>853</v>
      </c>
      <c r="U15" s="5">
        <v>93</v>
      </c>
      <c r="V15" s="5" t="s">
        <v>847</v>
      </c>
      <c r="W15" s="5" t="s">
        <v>853</v>
      </c>
      <c r="X15" s="5">
        <v>124</v>
      </c>
      <c r="Y15" s="5" t="s">
        <v>847</v>
      </c>
      <c r="Z15" s="5" t="s">
        <v>853</v>
      </c>
      <c r="AA15" s="5">
        <v>214</v>
      </c>
      <c r="AB15" s="5" t="s">
        <v>847</v>
      </c>
      <c r="AC15" s="5" t="s">
        <v>115</v>
      </c>
      <c r="AD15" s="5" t="s">
        <v>115</v>
      </c>
      <c r="AE15" s="32" t="s">
        <v>115</v>
      </c>
      <c r="AF15" s="31" t="s">
        <v>1567</v>
      </c>
      <c r="AG15" s="5">
        <v>99.99</v>
      </c>
      <c r="AH15" s="5">
        <v>99.99</v>
      </c>
      <c r="AI15" s="5">
        <v>199.98</v>
      </c>
      <c r="AJ15" s="5">
        <v>199.98</v>
      </c>
      <c r="AK15" s="32" t="s">
        <v>694</v>
      </c>
      <c r="AL15" s="27"/>
    </row>
    <row r="16" spans="1:38" ht="13.5" customHeight="1" x14ac:dyDescent="0.25">
      <c r="A16" s="3">
        <v>5</v>
      </c>
      <c r="B16" s="60"/>
      <c r="C16" s="60"/>
      <c r="D16" s="60"/>
      <c r="E16" s="60"/>
      <c r="F16" s="60"/>
      <c r="G16" s="13">
        <v>45958</v>
      </c>
      <c r="H16" s="31" t="s">
        <v>659</v>
      </c>
      <c r="I16" s="5" t="s">
        <v>659</v>
      </c>
      <c r="J16" s="5" t="s">
        <v>659</v>
      </c>
      <c r="K16" s="5" t="s">
        <v>659</v>
      </c>
      <c r="L16" s="5" t="s">
        <v>659</v>
      </c>
      <c r="M16" s="5" t="s">
        <v>659</v>
      </c>
      <c r="N16" s="5" t="s">
        <v>659</v>
      </c>
      <c r="O16" s="5" t="s">
        <v>659</v>
      </c>
      <c r="P16" s="5" t="s">
        <v>659</v>
      </c>
      <c r="Q16" s="5" t="s">
        <v>659</v>
      </c>
      <c r="R16" s="5" t="s">
        <v>659</v>
      </c>
      <c r="S16" s="32" t="s">
        <v>659</v>
      </c>
      <c r="T16" s="31" t="s">
        <v>855</v>
      </c>
      <c r="U16" s="5">
        <v>115</v>
      </c>
      <c r="V16" s="5" t="s">
        <v>847</v>
      </c>
      <c r="W16" s="5" t="s">
        <v>855</v>
      </c>
      <c r="X16" s="5">
        <v>138</v>
      </c>
      <c r="Y16" s="5" t="s">
        <v>847</v>
      </c>
      <c r="Z16" s="5" t="s">
        <v>855</v>
      </c>
      <c r="AA16" s="5">
        <v>245</v>
      </c>
      <c r="AB16" s="5" t="s">
        <v>847</v>
      </c>
      <c r="AC16" s="5" t="s">
        <v>855</v>
      </c>
      <c r="AD16" s="5">
        <v>490</v>
      </c>
      <c r="AE16" s="32" t="s">
        <v>847</v>
      </c>
      <c r="AF16" s="31" t="s">
        <v>1569</v>
      </c>
      <c r="AG16" s="5">
        <v>59.99</v>
      </c>
      <c r="AH16" s="5">
        <v>59.99</v>
      </c>
      <c r="AI16" s="5">
        <v>119.98</v>
      </c>
      <c r="AJ16" s="5">
        <v>119.98</v>
      </c>
      <c r="AK16" s="32" t="s">
        <v>694</v>
      </c>
      <c r="AL16" s="27"/>
    </row>
    <row r="17" spans="1:38" ht="13.5" customHeight="1" x14ac:dyDescent="0.25">
      <c r="A17" s="3">
        <v>6</v>
      </c>
      <c r="B17" s="60" t="s">
        <v>40</v>
      </c>
      <c r="C17" s="60" t="s">
        <v>479</v>
      </c>
      <c r="D17" s="60" t="s">
        <v>18</v>
      </c>
      <c r="E17" s="60" t="s">
        <v>899</v>
      </c>
      <c r="F17" s="61">
        <v>45929</v>
      </c>
      <c r="G17" s="13">
        <v>45931</v>
      </c>
      <c r="H17" s="31" t="s">
        <v>480</v>
      </c>
      <c r="I17" s="5">
        <v>147.66</v>
      </c>
      <c r="J17" s="5" t="s">
        <v>304</v>
      </c>
      <c r="K17" s="5" t="s">
        <v>481</v>
      </c>
      <c r="L17" s="15">
        <v>64.989999999999995</v>
      </c>
      <c r="M17" s="5" t="s">
        <v>304</v>
      </c>
      <c r="N17" s="5" t="s">
        <v>481</v>
      </c>
      <c r="O17" s="5">
        <v>172.48</v>
      </c>
      <c r="P17" s="5" t="s">
        <v>304</v>
      </c>
      <c r="Q17" s="5" t="s">
        <v>481</v>
      </c>
      <c r="R17" s="5">
        <v>367.97</v>
      </c>
      <c r="S17" s="32" t="s">
        <v>304</v>
      </c>
      <c r="T17" s="31" t="s">
        <v>480</v>
      </c>
      <c r="U17" s="5">
        <v>147.66</v>
      </c>
      <c r="V17" s="5" t="s">
        <v>304</v>
      </c>
      <c r="W17" s="5" t="s">
        <v>481</v>
      </c>
      <c r="X17" s="15">
        <v>64.989999999999995</v>
      </c>
      <c r="Y17" s="5" t="s">
        <v>304</v>
      </c>
      <c r="Z17" s="5" t="s">
        <v>481</v>
      </c>
      <c r="AA17" s="5">
        <v>172.48</v>
      </c>
      <c r="AB17" s="5" t="s">
        <v>304</v>
      </c>
      <c r="AC17" s="5" t="s">
        <v>481</v>
      </c>
      <c r="AD17" s="5">
        <v>367.97</v>
      </c>
      <c r="AE17" s="32" t="s">
        <v>304</v>
      </c>
      <c r="AF17" s="31" t="s">
        <v>482</v>
      </c>
      <c r="AG17" s="5">
        <v>190</v>
      </c>
      <c r="AH17" s="5">
        <v>190</v>
      </c>
      <c r="AI17" s="5">
        <v>380</v>
      </c>
      <c r="AJ17" s="5">
        <v>646</v>
      </c>
      <c r="AK17" s="32" t="s">
        <v>483</v>
      </c>
      <c r="AL17" s="27"/>
    </row>
    <row r="18" spans="1:38" ht="13.5" customHeight="1" x14ac:dyDescent="0.25">
      <c r="A18" s="3">
        <v>6</v>
      </c>
      <c r="B18" s="60"/>
      <c r="C18" s="60"/>
      <c r="D18" s="60"/>
      <c r="E18" s="60"/>
      <c r="F18" s="60"/>
      <c r="G18" s="13">
        <v>45933</v>
      </c>
      <c r="H18" s="31" t="s">
        <v>484</v>
      </c>
      <c r="I18" s="5">
        <v>177.53</v>
      </c>
      <c r="J18" s="5" t="s">
        <v>304</v>
      </c>
      <c r="K18" s="5" t="s">
        <v>481</v>
      </c>
      <c r="L18" s="5" t="s">
        <v>485</v>
      </c>
      <c r="M18" s="5" t="s">
        <v>304</v>
      </c>
      <c r="N18" s="5" t="s">
        <v>481</v>
      </c>
      <c r="O18" s="5">
        <v>226.48</v>
      </c>
      <c r="P18" s="5" t="s">
        <v>304</v>
      </c>
      <c r="Q18" s="5" t="s">
        <v>481</v>
      </c>
      <c r="R18" s="5">
        <v>467.97</v>
      </c>
      <c r="S18" s="32" t="s">
        <v>304</v>
      </c>
      <c r="T18" s="31" t="s">
        <v>484</v>
      </c>
      <c r="U18" s="5">
        <v>177.53</v>
      </c>
      <c r="V18" s="5" t="s">
        <v>304</v>
      </c>
      <c r="W18" s="5" t="s">
        <v>481</v>
      </c>
      <c r="X18" s="5" t="s">
        <v>485</v>
      </c>
      <c r="Y18" s="5" t="s">
        <v>304</v>
      </c>
      <c r="Z18" s="5" t="s">
        <v>481</v>
      </c>
      <c r="AA18" s="5">
        <v>226.48</v>
      </c>
      <c r="AB18" s="5" t="s">
        <v>304</v>
      </c>
      <c r="AC18" s="5" t="s">
        <v>481</v>
      </c>
      <c r="AD18" s="5">
        <v>467.97</v>
      </c>
      <c r="AE18" s="32" t="s">
        <v>304</v>
      </c>
      <c r="AF18" s="31" t="s">
        <v>486</v>
      </c>
      <c r="AG18" s="5">
        <v>156</v>
      </c>
      <c r="AH18" s="5">
        <v>156</v>
      </c>
      <c r="AI18" s="5">
        <v>312</v>
      </c>
      <c r="AJ18" s="5">
        <v>498</v>
      </c>
      <c r="AK18" s="32" t="s">
        <v>483</v>
      </c>
      <c r="AL18" s="27"/>
    </row>
    <row r="19" spans="1:38" ht="13.5" customHeight="1" x14ac:dyDescent="0.25">
      <c r="A19" s="3">
        <v>6</v>
      </c>
      <c r="B19" s="60"/>
      <c r="C19" s="60"/>
      <c r="D19" s="60"/>
      <c r="E19" s="60"/>
      <c r="F19" s="60"/>
      <c r="G19" s="13">
        <v>45936</v>
      </c>
      <c r="H19" s="31" t="s">
        <v>480</v>
      </c>
      <c r="I19" s="5" t="s">
        <v>487</v>
      </c>
      <c r="J19" s="5" t="s">
        <v>304</v>
      </c>
      <c r="K19" s="5" t="s">
        <v>481</v>
      </c>
      <c r="L19" s="5" t="s">
        <v>488</v>
      </c>
      <c r="M19" s="5" t="s">
        <v>304</v>
      </c>
      <c r="N19" s="5" t="s">
        <v>489</v>
      </c>
      <c r="O19" s="5">
        <v>205.98</v>
      </c>
      <c r="P19" s="5" t="s">
        <v>304</v>
      </c>
      <c r="Q19" s="5" t="s">
        <v>481</v>
      </c>
      <c r="R19" s="5">
        <v>417.97</v>
      </c>
      <c r="S19" s="32" t="s">
        <v>304</v>
      </c>
      <c r="T19" s="31" t="s">
        <v>480</v>
      </c>
      <c r="U19" s="5" t="s">
        <v>487</v>
      </c>
      <c r="V19" s="5" t="s">
        <v>304</v>
      </c>
      <c r="W19" s="5" t="s">
        <v>481</v>
      </c>
      <c r="X19" s="5" t="s">
        <v>488</v>
      </c>
      <c r="Y19" s="5" t="s">
        <v>304</v>
      </c>
      <c r="Z19" s="5" t="s">
        <v>489</v>
      </c>
      <c r="AA19" s="5">
        <v>205.98</v>
      </c>
      <c r="AB19" s="5" t="s">
        <v>304</v>
      </c>
      <c r="AC19" s="5" t="s">
        <v>481</v>
      </c>
      <c r="AD19" s="5">
        <v>417.97</v>
      </c>
      <c r="AE19" s="32" t="s">
        <v>304</v>
      </c>
      <c r="AF19" s="31" t="s">
        <v>482</v>
      </c>
      <c r="AG19" s="5">
        <v>110</v>
      </c>
      <c r="AH19" s="5">
        <v>110</v>
      </c>
      <c r="AI19" s="5">
        <v>220</v>
      </c>
      <c r="AJ19" s="5">
        <v>330</v>
      </c>
      <c r="AK19" s="32" t="s">
        <v>483</v>
      </c>
      <c r="AL19" s="27"/>
    </row>
    <row r="20" spans="1:38" ht="13.5" customHeight="1" x14ac:dyDescent="0.25">
      <c r="A20" s="3">
        <v>7</v>
      </c>
      <c r="B20" s="60" t="s">
        <v>20</v>
      </c>
      <c r="C20" s="60" t="s">
        <v>179</v>
      </c>
      <c r="D20" s="60" t="s">
        <v>27</v>
      </c>
      <c r="E20" s="60" t="s">
        <v>135</v>
      </c>
      <c r="F20" s="61">
        <v>45975</v>
      </c>
      <c r="G20" s="13">
        <v>45977</v>
      </c>
      <c r="H20" s="35">
        <v>0.43055555555555558</v>
      </c>
      <c r="I20" s="5">
        <v>245</v>
      </c>
      <c r="J20" s="5" t="s">
        <v>401</v>
      </c>
      <c r="K20" s="8">
        <v>0.43055555555555558</v>
      </c>
      <c r="L20" s="5">
        <v>279</v>
      </c>
      <c r="M20" s="5" t="s">
        <v>401</v>
      </c>
      <c r="N20" s="8">
        <v>0.43055555555555558</v>
      </c>
      <c r="O20" s="5">
        <v>419</v>
      </c>
      <c r="P20" s="5" t="s">
        <v>401</v>
      </c>
      <c r="Q20" s="5" t="s">
        <v>659</v>
      </c>
      <c r="R20" s="5" t="s">
        <v>659</v>
      </c>
      <c r="S20" s="32" t="s">
        <v>659</v>
      </c>
      <c r="T20" s="35">
        <v>0.87847222222222221</v>
      </c>
      <c r="U20" s="5">
        <v>306</v>
      </c>
      <c r="V20" s="5" t="s">
        <v>1701</v>
      </c>
      <c r="W20" s="8">
        <v>0.87847222222222221</v>
      </c>
      <c r="X20" s="5">
        <v>306</v>
      </c>
      <c r="Y20" s="5" t="s">
        <v>1701</v>
      </c>
      <c r="Z20" s="8">
        <v>0.87847222222222221</v>
      </c>
      <c r="AA20" s="5">
        <v>682</v>
      </c>
      <c r="AB20" s="5" t="s">
        <v>401</v>
      </c>
      <c r="AC20" s="8">
        <v>0.87847222222222221</v>
      </c>
      <c r="AD20" s="5">
        <v>1278</v>
      </c>
      <c r="AE20" s="32" t="s">
        <v>446</v>
      </c>
      <c r="AF20" s="35">
        <v>0.26597222222222222</v>
      </c>
      <c r="AG20" s="5">
        <v>97</v>
      </c>
      <c r="AH20" s="5">
        <v>97</v>
      </c>
      <c r="AI20" s="5">
        <v>194</v>
      </c>
      <c r="AJ20" s="5">
        <v>194</v>
      </c>
      <c r="AK20" s="32" t="s">
        <v>694</v>
      </c>
      <c r="AL20" s="27"/>
    </row>
    <row r="21" spans="1:38" ht="13.5" customHeight="1" x14ac:dyDescent="0.25">
      <c r="A21" s="3">
        <v>7</v>
      </c>
      <c r="B21" s="60"/>
      <c r="C21" s="60"/>
      <c r="D21" s="60"/>
      <c r="E21" s="60"/>
      <c r="F21" s="60"/>
      <c r="G21" s="13">
        <v>45979</v>
      </c>
      <c r="H21" s="31" t="s">
        <v>659</v>
      </c>
      <c r="I21" s="5" t="s">
        <v>659</v>
      </c>
      <c r="J21" s="5" t="s">
        <v>659</v>
      </c>
      <c r="K21" s="5" t="s">
        <v>659</v>
      </c>
      <c r="L21" s="5" t="s">
        <v>659</v>
      </c>
      <c r="M21" s="5" t="s">
        <v>659</v>
      </c>
      <c r="N21" s="5" t="s">
        <v>659</v>
      </c>
      <c r="O21" s="5" t="s">
        <v>659</v>
      </c>
      <c r="P21" s="5" t="s">
        <v>659</v>
      </c>
      <c r="Q21" s="8">
        <v>0.43055555555555558</v>
      </c>
      <c r="R21" s="5">
        <v>1096</v>
      </c>
      <c r="S21" s="32" t="s">
        <v>967</v>
      </c>
      <c r="T21" s="35">
        <v>0.87847222222222221</v>
      </c>
      <c r="U21" s="5">
        <v>212</v>
      </c>
      <c r="V21" s="5" t="s">
        <v>444</v>
      </c>
      <c r="W21" s="8">
        <v>0.87847222222222221</v>
      </c>
      <c r="X21" s="5">
        <v>212</v>
      </c>
      <c r="Y21" s="5" t="s">
        <v>444</v>
      </c>
      <c r="Z21" s="8">
        <v>0.87847222222222221</v>
      </c>
      <c r="AA21" s="5">
        <v>490</v>
      </c>
      <c r="AB21" s="5" t="s">
        <v>444</v>
      </c>
      <c r="AC21" s="8">
        <v>0.87847222222222221</v>
      </c>
      <c r="AD21" s="5">
        <v>1249</v>
      </c>
      <c r="AE21" s="32" t="s">
        <v>544</v>
      </c>
      <c r="AF21" s="35">
        <v>0.26597222222222222</v>
      </c>
      <c r="AG21" s="5">
        <v>84</v>
      </c>
      <c r="AH21" s="5">
        <v>84</v>
      </c>
      <c r="AI21" s="5">
        <v>168</v>
      </c>
      <c r="AJ21" s="5">
        <v>168</v>
      </c>
      <c r="AK21" s="32" t="s">
        <v>694</v>
      </c>
      <c r="AL21" s="27"/>
    </row>
    <row r="22" spans="1:38" ht="13.5" customHeight="1" x14ac:dyDescent="0.25">
      <c r="A22" s="3">
        <v>7</v>
      </c>
      <c r="B22" s="60"/>
      <c r="C22" s="60"/>
      <c r="D22" s="60"/>
      <c r="E22" s="60"/>
      <c r="F22" s="60"/>
      <c r="G22" s="13">
        <v>45982</v>
      </c>
      <c r="H22" s="35">
        <v>0.70833333333333337</v>
      </c>
      <c r="I22" s="5">
        <v>136</v>
      </c>
      <c r="J22" s="5" t="s">
        <v>446</v>
      </c>
      <c r="K22" s="8">
        <v>0.70833333333333337</v>
      </c>
      <c r="L22" s="5">
        <v>198</v>
      </c>
      <c r="M22" s="5" t="s">
        <v>446</v>
      </c>
      <c r="N22" s="8">
        <v>0.70833333333333337</v>
      </c>
      <c r="O22" s="5">
        <v>405</v>
      </c>
      <c r="P22" s="5" t="s">
        <v>446</v>
      </c>
      <c r="Q22" s="8">
        <v>0.26041666666666669</v>
      </c>
      <c r="R22" s="5">
        <v>925</v>
      </c>
      <c r="S22" s="32" t="s">
        <v>368</v>
      </c>
      <c r="T22" s="35">
        <v>0.87847222222222221</v>
      </c>
      <c r="U22" s="5">
        <v>211</v>
      </c>
      <c r="V22" s="5" t="s">
        <v>444</v>
      </c>
      <c r="W22" s="8">
        <v>0.87847222222222221</v>
      </c>
      <c r="X22" s="5">
        <v>211</v>
      </c>
      <c r="Y22" s="5" t="s">
        <v>444</v>
      </c>
      <c r="Z22" s="8">
        <v>0.87847222222222221</v>
      </c>
      <c r="AA22" s="5">
        <v>488</v>
      </c>
      <c r="AB22" s="5" t="s">
        <v>444</v>
      </c>
      <c r="AC22" s="8">
        <v>0.87847222222222221</v>
      </c>
      <c r="AD22" s="5">
        <v>1246</v>
      </c>
      <c r="AE22" s="32" t="s">
        <v>544</v>
      </c>
      <c r="AF22" s="35">
        <v>0.26597222222222222</v>
      </c>
      <c r="AG22" s="5">
        <v>111</v>
      </c>
      <c r="AH22" s="5">
        <v>111</v>
      </c>
      <c r="AI22" s="5">
        <v>222</v>
      </c>
      <c r="AJ22" s="5">
        <v>221</v>
      </c>
      <c r="AK22" s="32" t="s">
        <v>694</v>
      </c>
      <c r="AL22" s="27"/>
    </row>
    <row r="23" spans="1:38" ht="13.5" customHeight="1" x14ac:dyDescent="0.25">
      <c r="A23" s="3">
        <v>8</v>
      </c>
      <c r="B23" s="60" t="s">
        <v>43</v>
      </c>
      <c r="C23" s="60" t="s">
        <v>319</v>
      </c>
      <c r="D23" s="60" t="s">
        <v>42</v>
      </c>
      <c r="E23" s="60" t="s">
        <v>1516</v>
      </c>
      <c r="F23" s="61">
        <v>45978</v>
      </c>
      <c r="G23" s="13">
        <v>45980</v>
      </c>
      <c r="H23" s="31" t="s">
        <v>659</v>
      </c>
      <c r="I23" s="5" t="s">
        <v>659</v>
      </c>
      <c r="J23" s="5" t="s">
        <v>659</v>
      </c>
      <c r="K23" s="5" t="s">
        <v>659</v>
      </c>
      <c r="L23" s="5" t="s">
        <v>659</v>
      </c>
      <c r="M23" s="5" t="s">
        <v>659</v>
      </c>
      <c r="N23" s="5" t="s">
        <v>659</v>
      </c>
      <c r="O23" s="5" t="s">
        <v>659</v>
      </c>
      <c r="P23" s="5" t="s">
        <v>659</v>
      </c>
      <c r="Q23" s="5" t="s">
        <v>659</v>
      </c>
      <c r="R23" s="5" t="s">
        <v>659</v>
      </c>
      <c r="S23" s="32" t="s">
        <v>659</v>
      </c>
      <c r="T23" s="33" t="s">
        <v>1679</v>
      </c>
      <c r="U23" s="5">
        <v>51.99</v>
      </c>
      <c r="V23" s="5" t="s">
        <v>98</v>
      </c>
      <c r="W23" s="15" t="s">
        <v>1679</v>
      </c>
      <c r="X23" s="5">
        <v>51.99</v>
      </c>
      <c r="Y23" s="5" t="s">
        <v>98</v>
      </c>
      <c r="Z23" s="15" t="s">
        <v>1679</v>
      </c>
      <c r="AA23" s="5">
        <v>121.36</v>
      </c>
      <c r="AB23" s="5" t="s">
        <v>1680</v>
      </c>
      <c r="AC23" s="15" t="s">
        <v>1679</v>
      </c>
      <c r="AD23" s="5">
        <v>237.27</v>
      </c>
      <c r="AE23" s="32" t="s">
        <v>1680</v>
      </c>
      <c r="AF23" s="35">
        <v>0.31041666666666667</v>
      </c>
      <c r="AG23" s="5">
        <v>49.19</v>
      </c>
      <c r="AH23" s="5">
        <v>49.19</v>
      </c>
      <c r="AI23" s="5">
        <v>98.38</v>
      </c>
      <c r="AJ23" s="5">
        <v>113.87</v>
      </c>
      <c r="AK23" s="32" t="s">
        <v>1681</v>
      </c>
      <c r="AL23" s="27"/>
    </row>
    <row r="24" spans="1:38" ht="13.5" customHeight="1" x14ac:dyDescent="0.25">
      <c r="A24" s="3">
        <v>8</v>
      </c>
      <c r="B24" s="60"/>
      <c r="C24" s="60"/>
      <c r="D24" s="60"/>
      <c r="E24" s="60"/>
      <c r="F24" s="60"/>
      <c r="G24" s="13">
        <v>45982</v>
      </c>
      <c r="H24" s="31" t="s">
        <v>659</v>
      </c>
      <c r="I24" s="5" t="s">
        <v>659</v>
      </c>
      <c r="J24" s="5" t="s">
        <v>659</v>
      </c>
      <c r="K24" s="5" t="s">
        <v>659</v>
      </c>
      <c r="L24" s="5" t="s">
        <v>659</v>
      </c>
      <c r="M24" s="5" t="s">
        <v>659</v>
      </c>
      <c r="N24" s="5" t="s">
        <v>659</v>
      </c>
      <c r="O24" s="5" t="s">
        <v>659</v>
      </c>
      <c r="P24" s="5" t="s">
        <v>659</v>
      </c>
      <c r="Q24" s="5" t="s">
        <v>659</v>
      </c>
      <c r="R24" s="5" t="s">
        <v>659</v>
      </c>
      <c r="S24" s="32" t="s">
        <v>659</v>
      </c>
      <c r="T24" s="33" t="s">
        <v>1679</v>
      </c>
      <c r="U24" s="5">
        <v>51.99</v>
      </c>
      <c r="V24" s="5" t="s">
        <v>98</v>
      </c>
      <c r="W24" s="15" t="s">
        <v>1679</v>
      </c>
      <c r="X24" s="5">
        <v>51.99</v>
      </c>
      <c r="Y24" s="5" t="s">
        <v>98</v>
      </c>
      <c r="Z24" s="15" t="s">
        <v>1679</v>
      </c>
      <c r="AA24" s="5">
        <v>121.36</v>
      </c>
      <c r="AB24" s="5" t="s">
        <v>1680</v>
      </c>
      <c r="AC24" s="15" t="s">
        <v>1679</v>
      </c>
      <c r="AD24" s="5">
        <v>237.27</v>
      </c>
      <c r="AE24" s="32" t="s">
        <v>1680</v>
      </c>
      <c r="AF24" s="35">
        <v>0.31041666666666667</v>
      </c>
      <c r="AG24" s="5">
        <v>71.239999999999995</v>
      </c>
      <c r="AH24" s="5">
        <v>71.239999999999995</v>
      </c>
      <c r="AI24" s="5">
        <v>142.47999999999999</v>
      </c>
      <c r="AJ24" s="5">
        <v>164.52</v>
      </c>
      <c r="AK24" s="32" t="s">
        <v>1681</v>
      </c>
      <c r="AL24" s="27"/>
    </row>
    <row r="25" spans="1:38" ht="13.5" customHeight="1" x14ac:dyDescent="0.25">
      <c r="A25" s="3">
        <v>8</v>
      </c>
      <c r="B25" s="60"/>
      <c r="C25" s="60"/>
      <c r="D25" s="60"/>
      <c r="E25" s="60"/>
      <c r="F25" s="60"/>
      <c r="G25" s="13">
        <v>45985</v>
      </c>
      <c r="H25" s="31" t="s">
        <v>659</v>
      </c>
      <c r="I25" s="5" t="s">
        <v>659</v>
      </c>
      <c r="J25" s="5" t="s">
        <v>659</v>
      </c>
      <c r="K25" s="5" t="s">
        <v>659</v>
      </c>
      <c r="L25" s="5" t="s">
        <v>659</v>
      </c>
      <c r="M25" s="5" t="s">
        <v>659</v>
      </c>
      <c r="N25" s="5" t="s">
        <v>659</v>
      </c>
      <c r="O25" s="5" t="s">
        <v>659</v>
      </c>
      <c r="P25" s="5" t="s">
        <v>659</v>
      </c>
      <c r="Q25" s="5" t="s">
        <v>659</v>
      </c>
      <c r="R25" s="5" t="s">
        <v>659</v>
      </c>
      <c r="S25" s="32" t="s">
        <v>659</v>
      </c>
      <c r="T25" s="33" t="s">
        <v>1679</v>
      </c>
      <c r="U25" s="5">
        <v>51.99</v>
      </c>
      <c r="V25" s="5" t="s">
        <v>98</v>
      </c>
      <c r="W25" s="15" t="s">
        <v>1679</v>
      </c>
      <c r="X25" s="5">
        <v>51.99</v>
      </c>
      <c r="Y25" s="5" t="s">
        <v>98</v>
      </c>
      <c r="Z25" s="15" t="s">
        <v>1679</v>
      </c>
      <c r="AA25" s="5">
        <v>121.36</v>
      </c>
      <c r="AB25" s="5" t="s">
        <v>1680</v>
      </c>
      <c r="AC25" s="15" t="s">
        <v>1679</v>
      </c>
      <c r="AD25" s="5">
        <v>237.27</v>
      </c>
      <c r="AE25" s="32" t="s">
        <v>1680</v>
      </c>
      <c r="AF25" s="35">
        <v>0.31041666666666667</v>
      </c>
      <c r="AG25" s="5">
        <v>49.19</v>
      </c>
      <c r="AH25" s="5">
        <v>49.19</v>
      </c>
      <c r="AI25" s="5">
        <v>98.38</v>
      </c>
      <c r="AJ25" s="5">
        <v>113.87</v>
      </c>
      <c r="AK25" s="32" t="s">
        <v>1681</v>
      </c>
      <c r="AL25" s="27"/>
    </row>
    <row r="26" spans="1:38" ht="13.5" customHeight="1" x14ac:dyDescent="0.25">
      <c r="A26" s="3">
        <v>9</v>
      </c>
      <c r="B26" s="60" t="s">
        <v>913</v>
      </c>
      <c r="C26" s="60" t="s">
        <v>914</v>
      </c>
      <c r="D26" s="60" t="s">
        <v>54</v>
      </c>
      <c r="E26" s="60" t="s">
        <v>398</v>
      </c>
      <c r="F26" s="61">
        <v>45950</v>
      </c>
      <c r="G26" s="13">
        <v>45952</v>
      </c>
      <c r="H26" s="31" t="s">
        <v>659</v>
      </c>
      <c r="I26" s="5" t="s">
        <v>659</v>
      </c>
      <c r="J26" s="5" t="s">
        <v>659</v>
      </c>
      <c r="K26" s="5" t="s">
        <v>659</v>
      </c>
      <c r="L26" s="5" t="s">
        <v>659</v>
      </c>
      <c r="M26" s="5" t="s">
        <v>659</v>
      </c>
      <c r="N26" s="5" t="s">
        <v>916</v>
      </c>
      <c r="O26" s="5">
        <v>249.28</v>
      </c>
      <c r="P26" s="5" t="s">
        <v>808</v>
      </c>
      <c r="Q26" s="5" t="s">
        <v>659</v>
      </c>
      <c r="R26" s="5" t="s">
        <v>659</v>
      </c>
      <c r="S26" s="32" t="s">
        <v>659</v>
      </c>
      <c r="T26" s="31" t="s">
        <v>915</v>
      </c>
      <c r="U26" s="5">
        <v>32.99</v>
      </c>
      <c r="V26" s="5" t="s">
        <v>104</v>
      </c>
      <c r="W26" s="5" t="s">
        <v>915</v>
      </c>
      <c r="X26" s="5">
        <v>59.99</v>
      </c>
      <c r="Y26" s="5" t="s">
        <v>104</v>
      </c>
      <c r="Z26" s="5" t="s">
        <v>917</v>
      </c>
      <c r="AA26" s="5">
        <v>406.16</v>
      </c>
      <c r="AB26" s="5" t="s">
        <v>918</v>
      </c>
      <c r="AC26" s="5" t="s">
        <v>917</v>
      </c>
      <c r="AD26" s="5">
        <v>795.19</v>
      </c>
      <c r="AE26" s="32" t="s">
        <v>95</v>
      </c>
      <c r="AF26" s="35">
        <v>0.42222222222222222</v>
      </c>
      <c r="AG26" s="5" t="s">
        <v>115</v>
      </c>
      <c r="AH26" s="5" t="s">
        <v>115</v>
      </c>
      <c r="AI26" s="5" t="s">
        <v>115</v>
      </c>
      <c r="AJ26" s="5" t="s">
        <v>115</v>
      </c>
      <c r="AK26" s="32" t="s">
        <v>283</v>
      </c>
      <c r="AL26" s="27" t="s">
        <v>2112</v>
      </c>
    </row>
    <row r="27" spans="1:38" ht="13.5" customHeight="1" x14ac:dyDescent="0.25">
      <c r="A27" s="3">
        <v>9</v>
      </c>
      <c r="B27" s="60"/>
      <c r="C27" s="60"/>
      <c r="D27" s="60"/>
      <c r="E27" s="60"/>
      <c r="F27" s="60"/>
      <c r="G27" s="13">
        <v>45954</v>
      </c>
      <c r="H27" s="31" t="s">
        <v>919</v>
      </c>
      <c r="I27" s="5">
        <v>93.21</v>
      </c>
      <c r="J27" s="5" t="s">
        <v>95</v>
      </c>
      <c r="K27" s="5" t="s">
        <v>659</v>
      </c>
      <c r="L27" s="5" t="s">
        <v>659</v>
      </c>
      <c r="M27" s="5" t="s">
        <v>659</v>
      </c>
      <c r="N27" s="5" t="s">
        <v>920</v>
      </c>
      <c r="O27" s="5">
        <v>406.16</v>
      </c>
      <c r="P27" s="5" t="s">
        <v>921</v>
      </c>
      <c r="Q27" s="5" t="s">
        <v>659</v>
      </c>
      <c r="R27" s="5" t="s">
        <v>659</v>
      </c>
      <c r="S27" s="32" t="s">
        <v>659</v>
      </c>
      <c r="T27" s="31" t="s">
        <v>922</v>
      </c>
      <c r="U27" s="5">
        <v>165.26</v>
      </c>
      <c r="V27" s="5" t="s">
        <v>89</v>
      </c>
      <c r="W27" s="5" t="s">
        <v>922</v>
      </c>
      <c r="X27" s="5">
        <v>165.26</v>
      </c>
      <c r="Y27" s="5" t="s">
        <v>89</v>
      </c>
      <c r="Z27" s="5" t="s">
        <v>917</v>
      </c>
      <c r="AA27" s="5">
        <v>388.88</v>
      </c>
      <c r="AB27" s="5" t="s">
        <v>918</v>
      </c>
      <c r="AC27" s="5" t="s">
        <v>915</v>
      </c>
      <c r="AD27" s="5">
        <v>824.59</v>
      </c>
      <c r="AE27" s="32" t="s">
        <v>95</v>
      </c>
      <c r="AF27" s="35">
        <v>0.42222222222222222</v>
      </c>
      <c r="AG27" s="5">
        <v>275</v>
      </c>
      <c r="AH27" s="5">
        <v>275</v>
      </c>
      <c r="AI27" s="5">
        <v>550</v>
      </c>
      <c r="AJ27" s="5" t="s">
        <v>115</v>
      </c>
      <c r="AK27" s="32" t="s">
        <v>283</v>
      </c>
      <c r="AL27" s="27" t="s">
        <v>1595</v>
      </c>
    </row>
    <row r="28" spans="1:38" ht="13.5" customHeight="1" x14ac:dyDescent="0.25">
      <c r="A28" s="3">
        <v>9</v>
      </c>
      <c r="B28" s="60"/>
      <c r="C28" s="60"/>
      <c r="D28" s="60"/>
      <c r="E28" s="60"/>
      <c r="F28" s="60"/>
      <c r="G28" s="13">
        <v>45957</v>
      </c>
      <c r="H28" s="31" t="s">
        <v>923</v>
      </c>
      <c r="I28" s="5">
        <v>64.069999999999993</v>
      </c>
      <c r="J28" s="5" t="s">
        <v>107</v>
      </c>
      <c r="K28" s="5" t="s">
        <v>924</v>
      </c>
      <c r="L28" s="5">
        <v>91.82</v>
      </c>
      <c r="M28" s="5" t="s">
        <v>95</v>
      </c>
      <c r="N28" s="5" t="s">
        <v>925</v>
      </c>
      <c r="O28" s="5">
        <v>267.89</v>
      </c>
      <c r="P28" s="5" t="s">
        <v>836</v>
      </c>
      <c r="Q28" s="5" t="s">
        <v>659</v>
      </c>
      <c r="R28" s="5" t="s">
        <v>659</v>
      </c>
      <c r="S28" s="32" t="s">
        <v>659</v>
      </c>
      <c r="T28" s="31" t="s">
        <v>915</v>
      </c>
      <c r="U28" s="5">
        <v>82.65</v>
      </c>
      <c r="V28" s="5" t="s">
        <v>95</v>
      </c>
      <c r="W28" s="5" t="s">
        <v>915</v>
      </c>
      <c r="X28" s="5">
        <v>107.34</v>
      </c>
      <c r="Y28" s="5" t="s">
        <v>95</v>
      </c>
      <c r="Z28" s="5" t="s">
        <v>917</v>
      </c>
      <c r="AA28" s="5">
        <v>388.88</v>
      </c>
      <c r="AB28" s="5" t="s">
        <v>918</v>
      </c>
      <c r="AC28" s="5" t="s">
        <v>915</v>
      </c>
      <c r="AD28" s="5">
        <v>411.72</v>
      </c>
      <c r="AE28" s="32" t="s">
        <v>95</v>
      </c>
      <c r="AF28" s="35">
        <v>0.422222222222222</v>
      </c>
      <c r="AG28" s="5">
        <v>222</v>
      </c>
      <c r="AH28" s="5">
        <v>222</v>
      </c>
      <c r="AI28" s="5">
        <v>444</v>
      </c>
      <c r="AJ28" s="5">
        <v>662</v>
      </c>
      <c r="AK28" s="32" t="s">
        <v>283</v>
      </c>
      <c r="AL28" s="27"/>
    </row>
    <row r="29" spans="1:38" ht="13.5" customHeight="1" x14ac:dyDescent="0.25">
      <c r="A29" s="3">
        <v>10</v>
      </c>
      <c r="B29" s="60" t="s">
        <v>78</v>
      </c>
      <c r="C29" s="60" t="s">
        <v>311</v>
      </c>
      <c r="D29" s="60" t="s">
        <v>876</v>
      </c>
      <c r="E29" s="60" t="s">
        <v>311</v>
      </c>
      <c r="F29" s="61">
        <v>45943</v>
      </c>
      <c r="G29" s="13">
        <v>45945</v>
      </c>
      <c r="H29" s="31" t="s">
        <v>659</v>
      </c>
      <c r="I29" s="5" t="s">
        <v>659</v>
      </c>
      <c r="J29" s="5" t="s">
        <v>659</v>
      </c>
      <c r="K29" s="5" t="s">
        <v>659</v>
      </c>
      <c r="L29" s="5" t="s">
        <v>659</v>
      </c>
      <c r="M29" s="5" t="s">
        <v>659</v>
      </c>
      <c r="N29" s="5" t="s">
        <v>659</v>
      </c>
      <c r="O29" s="5" t="s">
        <v>659</v>
      </c>
      <c r="P29" s="5" t="s">
        <v>659</v>
      </c>
      <c r="Q29" s="5" t="s">
        <v>659</v>
      </c>
      <c r="R29" s="5" t="s">
        <v>659</v>
      </c>
      <c r="S29" s="32" t="s">
        <v>659</v>
      </c>
      <c r="T29" s="33" t="s">
        <v>877</v>
      </c>
      <c r="U29" s="5">
        <v>36.54</v>
      </c>
      <c r="V29" s="5" t="s">
        <v>878</v>
      </c>
      <c r="W29" s="15" t="s">
        <v>877</v>
      </c>
      <c r="X29" s="5">
        <v>93.73</v>
      </c>
      <c r="Y29" s="5" t="s">
        <v>878</v>
      </c>
      <c r="Z29" s="15" t="s">
        <v>877</v>
      </c>
      <c r="AA29" s="5">
        <v>170.78</v>
      </c>
      <c r="AB29" s="5" t="s">
        <v>878</v>
      </c>
      <c r="AC29" s="15" t="s">
        <v>877</v>
      </c>
      <c r="AD29" s="5">
        <v>303.83</v>
      </c>
      <c r="AE29" s="32" t="s">
        <v>878</v>
      </c>
      <c r="AF29" s="35">
        <v>0.29166666666666669</v>
      </c>
      <c r="AG29" s="5">
        <v>115.1</v>
      </c>
      <c r="AH29" s="5">
        <v>115.1</v>
      </c>
      <c r="AI29" s="5">
        <v>230.2</v>
      </c>
      <c r="AJ29" s="5">
        <v>423.6</v>
      </c>
      <c r="AK29" s="32" t="s">
        <v>879</v>
      </c>
      <c r="AL29" s="27"/>
    </row>
    <row r="30" spans="1:38" ht="13.5" customHeight="1" x14ac:dyDescent="0.25">
      <c r="A30" s="3">
        <v>10</v>
      </c>
      <c r="B30" s="60"/>
      <c r="C30" s="60"/>
      <c r="D30" s="60"/>
      <c r="E30" s="60"/>
      <c r="F30" s="60"/>
      <c r="G30" s="13">
        <v>45947</v>
      </c>
      <c r="H30" s="31" t="s">
        <v>659</v>
      </c>
      <c r="I30" s="5" t="s">
        <v>659</v>
      </c>
      <c r="J30" s="5" t="s">
        <v>659</v>
      </c>
      <c r="K30" s="5" t="s">
        <v>659</v>
      </c>
      <c r="L30" s="5" t="s">
        <v>659</v>
      </c>
      <c r="M30" s="5" t="s">
        <v>659</v>
      </c>
      <c r="N30" s="5" t="s">
        <v>659</v>
      </c>
      <c r="O30" s="5" t="s">
        <v>659</v>
      </c>
      <c r="P30" s="5" t="s">
        <v>659</v>
      </c>
      <c r="Q30" s="5" t="s">
        <v>659</v>
      </c>
      <c r="R30" s="5" t="s">
        <v>659</v>
      </c>
      <c r="S30" s="32" t="s">
        <v>659</v>
      </c>
      <c r="T30" s="33" t="s">
        <v>877</v>
      </c>
      <c r="U30" s="5">
        <v>60.17</v>
      </c>
      <c r="V30" s="5" t="s">
        <v>878</v>
      </c>
      <c r="W30" s="15" t="s">
        <v>877</v>
      </c>
      <c r="X30" s="5">
        <v>128.12</v>
      </c>
      <c r="Y30" s="5" t="s">
        <v>878</v>
      </c>
      <c r="Z30" s="15" t="s">
        <v>877</v>
      </c>
      <c r="AA30" s="5">
        <v>275.08999999999997</v>
      </c>
      <c r="AB30" s="5" t="s">
        <v>88</v>
      </c>
      <c r="AC30" s="15" t="s">
        <v>877</v>
      </c>
      <c r="AD30" s="5">
        <v>497.71</v>
      </c>
      <c r="AE30" s="32" t="s">
        <v>878</v>
      </c>
      <c r="AF30" s="35">
        <v>0.29166666666666669</v>
      </c>
      <c r="AG30" s="5">
        <v>152</v>
      </c>
      <c r="AH30" s="5">
        <v>152</v>
      </c>
      <c r="AI30" s="5">
        <v>304</v>
      </c>
      <c r="AJ30" s="5">
        <v>559.6</v>
      </c>
      <c r="AK30" s="32" t="s">
        <v>879</v>
      </c>
      <c r="AL30" s="27"/>
    </row>
    <row r="31" spans="1:38" ht="13.5" customHeight="1" x14ac:dyDescent="0.25">
      <c r="A31" s="3">
        <v>10</v>
      </c>
      <c r="B31" s="60"/>
      <c r="C31" s="60"/>
      <c r="D31" s="60"/>
      <c r="E31" s="60"/>
      <c r="F31" s="60"/>
      <c r="G31" s="13">
        <v>45950</v>
      </c>
      <c r="H31" s="31" t="s">
        <v>659</v>
      </c>
      <c r="I31" s="5" t="s">
        <v>659</v>
      </c>
      <c r="J31" s="5" t="s">
        <v>659</v>
      </c>
      <c r="K31" s="5" t="s">
        <v>659</v>
      </c>
      <c r="L31" s="5" t="s">
        <v>659</v>
      </c>
      <c r="M31" s="5" t="s">
        <v>659</v>
      </c>
      <c r="N31" s="5" t="s">
        <v>659</v>
      </c>
      <c r="O31" s="5" t="s">
        <v>659</v>
      </c>
      <c r="P31" s="5" t="s">
        <v>659</v>
      </c>
      <c r="Q31" s="5" t="s">
        <v>659</v>
      </c>
      <c r="R31" s="5" t="s">
        <v>659</v>
      </c>
      <c r="S31" s="32" t="s">
        <v>659</v>
      </c>
      <c r="T31" s="31" t="s">
        <v>880</v>
      </c>
      <c r="U31" s="5">
        <v>36.53</v>
      </c>
      <c r="V31" s="5" t="s">
        <v>878</v>
      </c>
      <c r="W31" s="15" t="s">
        <v>881</v>
      </c>
      <c r="X31" s="5">
        <v>80.599999999999994</v>
      </c>
      <c r="Y31" s="5" t="s">
        <v>102</v>
      </c>
      <c r="Z31" s="5" t="s">
        <v>880</v>
      </c>
      <c r="AA31" s="5">
        <v>217.85</v>
      </c>
      <c r="AB31" s="5" t="s">
        <v>878</v>
      </c>
      <c r="AC31" s="5" t="s">
        <v>880</v>
      </c>
      <c r="AD31" s="5">
        <v>341.43</v>
      </c>
      <c r="AE31" s="32" t="s">
        <v>878</v>
      </c>
      <c r="AF31" s="35">
        <v>0.29166666666666669</v>
      </c>
      <c r="AG31" s="5">
        <v>111.5</v>
      </c>
      <c r="AH31" s="5">
        <v>111.5</v>
      </c>
      <c r="AI31" s="5">
        <v>223</v>
      </c>
      <c r="AJ31" s="5">
        <v>410.4</v>
      </c>
      <c r="AK31" s="32" t="s">
        <v>879</v>
      </c>
      <c r="AL31" s="27"/>
    </row>
    <row r="32" spans="1:38" ht="13.5" customHeight="1" x14ac:dyDescent="0.25">
      <c r="A32" s="3">
        <v>11</v>
      </c>
      <c r="B32" s="60" t="s">
        <v>27</v>
      </c>
      <c r="C32" s="60" t="s">
        <v>135</v>
      </c>
      <c r="D32" s="60" t="s">
        <v>38</v>
      </c>
      <c r="E32" s="60" t="s">
        <v>135</v>
      </c>
      <c r="F32" s="61">
        <v>45965</v>
      </c>
      <c r="G32" s="13">
        <v>45967</v>
      </c>
      <c r="H32" s="31" t="s">
        <v>659</v>
      </c>
      <c r="I32" s="5" t="s">
        <v>659</v>
      </c>
      <c r="J32" s="5" t="s">
        <v>659</v>
      </c>
      <c r="K32" s="5" t="s">
        <v>659</v>
      </c>
      <c r="L32" s="5" t="s">
        <v>659</v>
      </c>
      <c r="M32" s="5" t="s">
        <v>659</v>
      </c>
      <c r="N32" s="5" t="s">
        <v>659</v>
      </c>
      <c r="O32" s="5" t="s">
        <v>659</v>
      </c>
      <c r="P32" s="5" t="s">
        <v>659</v>
      </c>
      <c r="Q32" s="5" t="s">
        <v>659</v>
      </c>
      <c r="R32" s="5" t="s">
        <v>659</v>
      </c>
      <c r="S32" s="32" t="s">
        <v>659</v>
      </c>
      <c r="T32" s="31" t="s">
        <v>1880</v>
      </c>
      <c r="U32" s="5">
        <v>134.97</v>
      </c>
      <c r="V32" s="5" t="s">
        <v>102</v>
      </c>
      <c r="W32" s="5" t="s">
        <v>1881</v>
      </c>
      <c r="X32" s="5">
        <v>176.97</v>
      </c>
      <c r="Y32" s="5" t="s">
        <v>102</v>
      </c>
      <c r="Z32" s="5" t="s">
        <v>1880</v>
      </c>
      <c r="AA32" s="5">
        <v>314.19</v>
      </c>
      <c r="AB32" s="5" t="s">
        <v>98</v>
      </c>
      <c r="AC32" s="5" t="s">
        <v>1880</v>
      </c>
      <c r="AD32" s="5">
        <v>628.38</v>
      </c>
      <c r="AE32" s="32" t="s">
        <v>98</v>
      </c>
      <c r="AF32" s="31" t="s">
        <v>1882</v>
      </c>
      <c r="AG32" s="5">
        <v>55.99</v>
      </c>
      <c r="AH32" s="5">
        <v>55.99</v>
      </c>
      <c r="AI32" s="5">
        <v>111.98</v>
      </c>
      <c r="AJ32" s="5">
        <v>111.98</v>
      </c>
      <c r="AK32" s="32" t="s">
        <v>694</v>
      </c>
      <c r="AL32" s="27"/>
    </row>
    <row r="33" spans="1:38" ht="13.5" customHeight="1" x14ac:dyDescent="0.25">
      <c r="A33" s="3">
        <v>11</v>
      </c>
      <c r="B33" s="60"/>
      <c r="C33" s="60"/>
      <c r="D33" s="60"/>
      <c r="E33" s="60"/>
      <c r="F33" s="60"/>
      <c r="G33" s="13">
        <v>45969</v>
      </c>
      <c r="H33" s="31" t="s">
        <v>659</v>
      </c>
      <c r="I33" s="5" t="s">
        <v>659</v>
      </c>
      <c r="J33" s="5" t="s">
        <v>659</v>
      </c>
      <c r="K33" s="5" t="s">
        <v>659</v>
      </c>
      <c r="L33" s="5" t="s">
        <v>659</v>
      </c>
      <c r="M33" s="5" t="s">
        <v>659</v>
      </c>
      <c r="N33" s="5" t="s">
        <v>659</v>
      </c>
      <c r="O33" s="5" t="s">
        <v>659</v>
      </c>
      <c r="P33" s="5" t="s">
        <v>659</v>
      </c>
      <c r="Q33" s="5" t="s">
        <v>659</v>
      </c>
      <c r="R33" s="5" t="s">
        <v>659</v>
      </c>
      <c r="S33" s="32" t="s">
        <v>659</v>
      </c>
      <c r="T33" s="31" t="s">
        <v>1883</v>
      </c>
      <c r="U33" s="5">
        <v>165.97</v>
      </c>
      <c r="V33" s="5" t="s">
        <v>102</v>
      </c>
      <c r="W33" s="5" t="s">
        <v>1883</v>
      </c>
      <c r="X33" s="5">
        <v>165.97</v>
      </c>
      <c r="Y33" s="5" t="s">
        <v>102</v>
      </c>
      <c r="Z33" s="5" t="s">
        <v>1883</v>
      </c>
      <c r="AA33" s="5">
        <v>363.98</v>
      </c>
      <c r="AB33" s="5" t="s">
        <v>98</v>
      </c>
      <c r="AC33" s="5" t="s">
        <v>1883</v>
      </c>
      <c r="AD33" s="5">
        <v>727.96</v>
      </c>
      <c r="AE33" s="32" t="s">
        <v>98</v>
      </c>
      <c r="AF33" s="31" t="s">
        <v>1882</v>
      </c>
      <c r="AG33" s="5">
        <v>65.989999999999995</v>
      </c>
      <c r="AH33" s="5">
        <v>65.989999999999995</v>
      </c>
      <c r="AI33" s="5">
        <v>131.97999999999999</v>
      </c>
      <c r="AJ33" s="5">
        <v>131.97999999999999</v>
      </c>
      <c r="AK33" s="32" t="s">
        <v>694</v>
      </c>
      <c r="AL33" s="27"/>
    </row>
    <row r="34" spans="1:38" ht="13.5" customHeight="1" x14ac:dyDescent="0.25">
      <c r="A34" s="3">
        <v>11</v>
      </c>
      <c r="B34" s="60"/>
      <c r="C34" s="60"/>
      <c r="D34" s="60"/>
      <c r="E34" s="60"/>
      <c r="F34" s="60"/>
      <c r="G34" s="13">
        <v>45972</v>
      </c>
      <c r="H34" s="31" t="s">
        <v>659</v>
      </c>
      <c r="I34" s="5" t="s">
        <v>659</v>
      </c>
      <c r="J34" s="5" t="s">
        <v>659</v>
      </c>
      <c r="K34" s="5" t="s">
        <v>659</v>
      </c>
      <c r="L34" s="5" t="s">
        <v>659</v>
      </c>
      <c r="M34" s="5" t="s">
        <v>659</v>
      </c>
      <c r="N34" s="5" t="s">
        <v>659</v>
      </c>
      <c r="O34" s="5" t="s">
        <v>659</v>
      </c>
      <c r="P34" s="5" t="s">
        <v>659</v>
      </c>
      <c r="Q34" s="5" t="s">
        <v>659</v>
      </c>
      <c r="R34" s="5" t="s">
        <v>659</v>
      </c>
      <c r="S34" s="32" t="s">
        <v>659</v>
      </c>
      <c r="T34" s="31" t="s">
        <v>1880</v>
      </c>
      <c r="U34" s="5">
        <v>134.97</v>
      </c>
      <c r="V34" s="5" t="s">
        <v>102</v>
      </c>
      <c r="W34" s="5" t="s">
        <v>1884</v>
      </c>
      <c r="X34" s="5">
        <v>138.97</v>
      </c>
      <c r="Y34" s="5" t="s">
        <v>102</v>
      </c>
      <c r="Z34" s="5" t="s">
        <v>1880</v>
      </c>
      <c r="AA34" s="5">
        <v>314.49</v>
      </c>
      <c r="AB34" s="5" t="s">
        <v>98</v>
      </c>
      <c r="AC34" s="5" t="s">
        <v>1880</v>
      </c>
      <c r="AD34" s="5">
        <v>628.98</v>
      </c>
      <c r="AE34" s="32" t="s">
        <v>98</v>
      </c>
      <c r="AF34" s="31" t="s">
        <v>1885</v>
      </c>
      <c r="AG34" s="5">
        <v>55.99</v>
      </c>
      <c r="AH34" s="5">
        <v>55.99</v>
      </c>
      <c r="AI34" s="5">
        <v>111.98</v>
      </c>
      <c r="AJ34" s="5">
        <v>111.98</v>
      </c>
      <c r="AK34" s="32" t="s">
        <v>694</v>
      </c>
      <c r="AL34" s="27"/>
    </row>
    <row r="35" spans="1:38" ht="13.5" customHeight="1" x14ac:dyDescent="0.25">
      <c r="A35" s="3">
        <v>12</v>
      </c>
      <c r="B35" s="60" t="s">
        <v>14</v>
      </c>
      <c r="C35" s="60" t="s">
        <v>746</v>
      </c>
      <c r="D35" s="60" t="s">
        <v>39</v>
      </c>
      <c r="E35" s="60" t="s">
        <v>87</v>
      </c>
      <c r="F35" s="61">
        <v>45937</v>
      </c>
      <c r="G35" s="13">
        <v>45939</v>
      </c>
      <c r="H35" s="31" t="s">
        <v>1655</v>
      </c>
      <c r="I35" s="5">
        <v>196</v>
      </c>
      <c r="J35" s="5" t="s">
        <v>700</v>
      </c>
      <c r="K35" s="5" t="s">
        <v>1655</v>
      </c>
      <c r="L35" s="5">
        <v>196</v>
      </c>
      <c r="M35" s="5" t="s">
        <v>700</v>
      </c>
      <c r="N35" s="5" t="s">
        <v>1655</v>
      </c>
      <c r="O35" s="5">
        <v>420.3</v>
      </c>
      <c r="P35" s="5" t="s">
        <v>700</v>
      </c>
      <c r="Q35" s="5" t="s">
        <v>768</v>
      </c>
      <c r="R35" s="5">
        <v>752.6</v>
      </c>
      <c r="S35" s="32" t="s">
        <v>700</v>
      </c>
      <c r="T35" s="31" t="s">
        <v>115</v>
      </c>
      <c r="U35" s="5" t="s">
        <v>115</v>
      </c>
      <c r="V35" s="5" t="s">
        <v>115</v>
      </c>
      <c r="W35" s="5" t="s">
        <v>115</v>
      </c>
      <c r="X35" s="5" t="s">
        <v>115</v>
      </c>
      <c r="Y35" s="5" t="s">
        <v>115</v>
      </c>
      <c r="Z35" s="5" t="s">
        <v>115</v>
      </c>
      <c r="AA35" s="5" t="s">
        <v>115</v>
      </c>
      <c r="AB35" s="5" t="s">
        <v>115</v>
      </c>
      <c r="AC35" s="5" t="s">
        <v>115</v>
      </c>
      <c r="AD35" s="5" t="s">
        <v>115</v>
      </c>
      <c r="AE35" s="32" t="s">
        <v>115</v>
      </c>
      <c r="AF35" s="31" t="s">
        <v>1656</v>
      </c>
      <c r="AG35" s="5">
        <v>99.8</v>
      </c>
      <c r="AH35" s="5">
        <v>99.8</v>
      </c>
      <c r="AI35" s="5">
        <v>199.6</v>
      </c>
      <c r="AJ35" s="5">
        <v>249.2</v>
      </c>
      <c r="AK35" s="32" t="s">
        <v>161</v>
      </c>
      <c r="AL35" s="27"/>
    </row>
    <row r="36" spans="1:38" ht="13.5" customHeight="1" x14ac:dyDescent="0.25">
      <c r="A36" s="3">
        <v>12</v>
      </c>
      <c r="B36" s="60"/>
      <c r="C36" s="60"/>
      <c r="D36" s="60"/>
      <c r="E36" s="60"/>
      <c r="F36" s="61"/>
      <c r="G36" s="13">
        <v>45941</v>
      </c>
      <c r="H36" s="31" t="s">
        <v>1655</v>
      </c>
      <c r="I36" s="5">
        <v>174</v>
      </c>
      <c r="J36" s="5" t="s">
        <v>700</v>
      </c>
      <c r="K36" s="5" t="s">
        <v>1655</v>
      </c>
      <c r="L36" s="5">
        <v>174</v>
      </c>
      <c r="M36" s="5" t="s">
        <v>700</v>
      </c>
      <c r="N36" s="5" t="s">
        <v>1655</v>
      </c>
      <c r="O36" s="5">
        <v>420.3</v>
      </c>
      <c r="P36" s="5" t="s">
        <v>700</v>
      </c>
      <c r="Q36" s="5" t="s">
        <v>768</v>
      </c>
      <c r="R36" s="5">
        <v>752.6</v>
      </c>
      <c r="S36" s="32" t="s">
        <v>700</v>
      </c>
      <c r="T36" s="31" t="s">
        <v>115</v>
      </c>
      <c r="U36" s="5" t="s">
        <v>115</v>
      </c>
      <c r="V36" s="5" t="s">
        <v>115</v>
      </c>
      <c r="W36" s="5" t="s">
        <v>115</v>
      </c>
      <c r="X36" s="5" t="s">
        <v>115</v>
      </c>
      <c r="Y36" s="5" t="s">
        <v>115</v>
      </c>
      <c r="Z36" s="5" t="s">
        <v>115</v>
      </c>
      <c r="AA36" s="5" t="s">
        <v>115</v>
      </c>
      <c r="AB36" s="5" t="s">
        <v>115</v>
      </c>
      <c r="AC36" s="5" t="s">
        <v>115</v>
      </c>
      <c r="AD36" s="5" t="s">
        <v>115</v>
      </c>
      <c r="AE36" s="32" t="s">
        <v>115</v>
      </c>
      <c r="AF36" s="31" t="s">
        <v>1656</v>
      </c>
      <c r="AG36" s="5">
        <v>94.8</v>
      </c>
      <c r="AH36" s="5">
        <v>94.8</v>
      </c>
      <c r="AI36" s="5">
        <v>189.6</v>
      </c>
      <c r="AJ36" s="5">
        <v>249.2</v>
      </c>
      <c r="AK36" s="32" t="s">
        <v>161</v>
      </c>
      <c r="AL36" s="27"/>
    </row>
    <row r="37" spans="1:38" ht="13.5" customHeight="1" x14ac:dyDescent="0.25">
      <c r="A37" s="3">
        <v>12</v>
      </c>
      <c r="B37" s="60"/>
      <c r="C37" s="60"/>
      <c r="D37" s="60"/>
      <c r="E37" s="60"/>
      <c r="F37" s="61"/>
      <c r="G37" s="13">
        <v>45944</v>
      </c>
      <c r="H37" s="31" t="s">
        <v>2113</v>
      </c>
      <c r="I37" s="5">
        <v>324</v>
      </c>
      <c r="J37" s="5" t="s">
        <v>107</v>
      </c>
      <c r="K37" s="5" t="s">
        <v>1657</v>
      </c>
      <c r="L37" s="5">
        <v>128</v>
      </c>
      <c r="M37" s="5" t="s">
        <v>107</v>
      </c>
      <c r="N37" s="5" t="s">
        <v>115</v>
      </c>
      <c r="O37" s="5" t="s">
        <v>115</v>
      </c>
      <c r="P37" s="5" t="s">
        <v>115</v>
      </c>
      <c r="Q37" s="5" t="s">
        <v>115</v>
      </c>
      <c r="R37" s="5" t="s">
        <v>115</v>
      </c>
      <c r="S37" s="32" t="s">
        <v>115</v>
      </c>
      <c r="T37" s="31" t="s">
        <v>115</v>
      </c>
      <c r="U37" s="5" t="s">
        <v>115</v>
      </c>
      <c r="V37" s="5" t="s">
        <v>115</v>
      </c>
      <c r="W37" s="5" t="s">
        <v>115</v>
      </c>
      <c r="X37" s="5" t="s">
        <v>115</v>
      </c>
      <c r="Y37" s="5" t="s">
        <v>115</v>
      </c>
      <c r="Z37" s="5" t="s">
        <v>115</v>
      </c>
      <c r="AA37" s="5" t="s">
        <v>115</v>
      </c>
      <c r="AB37" s="5" t="s">
        <v>115</v>
      </c>
      <c r="AC37" s="5" t="s">
        <v>115</v>
      </c>
      <c r="AD37" s="5" t="s">
        <v>115</v>
      </c>
      <c r="AE37" s="32" t="s">
        <v>115</v>
      </c>
      <c r="AF37" s="31" t="s">
        <v>1656</v>
      </c>
      <c r="AG37" s="5">
        <v>114.8</v>
      </c>
      <c r="AH37" s="5">
        <v>114.8</v>
      </c>
      <c r="AI37" s="5">
        <v>229.6</v>
      </c>
      <c r="AJ37" s="5">
        <v>279.2</v>
      </c>
      <c r="AK37" s="32" t="s">
        <v>161</v>
      </c>
      <c r="AL37" s="27" t="s">
        <v>1658</v>
      </c>
    </row>
    <row r="38" spans="1:38" ht="13.5" customHeight="1" x14ac:dyDescent="0.25">
      <c r="A38" s="3">
        <v>13</v>
      </c>
      <c r="B38" s="60" t="s">
        <v>22</v>
      </c>
      <c r="C38" s="60" t="s">
        <v>638</v>
      </c>
      <c r="D38" s="60" t="s">
        <v>30</v>
      </c>
      <c r="E38" s="60" t="s">
        <v>777</v>
      </c>
      <c r="F38" s="61">
        <v>45976</v>
      </c>
      <c r="G38" s="13">
        <v>45978</v>
      </c>
      <c r="H38" s="31" t="s">
        <v>659</v>
      </c>
      <c r="I38" s="5" t="s">
        <v>659</v>
      </c>
      <c r="J38" s="5" t="s">
        <v>659</v>
      </c>
      <c r="K38" s="5" t="s">
        <v>659</v>
      </c>
      <c r="L38" s="5" t="s">
        <v>659</v>
      </c>
      <c r="M38" s="5" t="s">
        <v>659</v>
      </c>
      <c r="N38" s="5" t="s">
        <v>659</v>
      </c>
      <c r="O38" s="5" t="s">
        <v>659</v>
      </c>
      <c r="P38" s="5" t="s">
        <v>659</v>
      </c>
      <c r="Q38" s="5" t="s">
        <v>659</v>
      </c>
      <c r="R38" s="5" t="s">
        <v>659</v>
      </c>
      <c r="S38" s="32" t="s">
        <v>659</v>
      </c>
      <c r="T38" s="31" t="s">
        <v>1886</v>
      </c>
      <c r="U38" s="5">
        <v>40.97</v>
      </c>
      <c r="V38" s="5" t="s">
        <v>102</v>
      </c>
      <c r="W38" s="5" t="s">
        <v>1886</v>
      </c>
      <c r="X38" s="5">
        <v>95.99</v>
      </c>
      <c r="Y38" s="5" t="s">
        <v>95</v>
      </c>
      <c r="Z38" s="5" t="s">
        <v>1886</v>
      </c>
      <c r="AA38" s="5">
        <v>124.74</v>
      </c>
      <c r="AB38" s="5" t="s">
        <v>95</v>
      </c>
      <c r="AC38" s="5" t="s">
        <v>1886</v>
      </c>
      <c r="AD38" s="5">
        <v>249.48</v>
      </c>
      <c r="AE38" s="32" t="s">
        <v>95</v>
      </c>
      <c r="AF38" s="31" t="s">
        <v>1887</v>
      </c>
      <c r="AG38" s="5">
        <v>41.9</v>
      </c>
      <c r="AH38" s="5">
        <v>41.9</v>
      </c>
      <c r="AI38" s="5">
        <v>83.8</v>
      </c>
      <c r="AJ38" s="5">
        <v>124.8</v>
      </c>
      <c r="AK38" s="32" t="s">
        <v>1888</v>
      </c>
      <c r="AL38" s="27"/>
    </row>
    <row r="39" spans="1:38" ht="13.5" customHeight="1" x14ac:dyDescent="0.25">
      <c r="A39" s="3">
        <v>13</v>
      </c>
      <c r="B39" s="60"/>
      <c r="C39" s="60"/>
      <c r="D39" s="60"/>
      <c r="E39" s="60"/>
      <c r="F39" s="60"/>
      <c r="G39" s="13">
        <v>45980</v>
      </c>
      <c r="H39" s="31" t="s">
        <v>659</v>
      </c>
      <c r="I39" s="5" t="s">
        <v>659</v>
      </c>
      <c r="J39" s="5" t="s">
        <v>659</v>
      </c>
      <c r="K39" s="5" t="s">
        <v>659</v>
      </c>
      <c r="L39" s="5" t="s">
        <v>659</v>
      </c>
      <c r="M39" s="5" t="s">
        <v>659</v>
      </c>
      <c r="N39" s="5" t="s">
        <v>659</v>
      </c>
      <c r="O39" s="5" t="s">
        <v>659</v>
      </c>
      <c r="P39" s="5" t="s">
        <v>659</v>
      </c>
      <c r="Q39" s="5" t="s">
        <v>659</v>
      </c>
      <c r="R39" s="5" t="s">
        <v>659</v>
      </c>
      <c r="S39" s="32" t="s">
        <v>659</v>
      </c>
      <c r="T39" s="31" t="s">
        <v>1886</v>
      </c>
      <c r="U39" s="5">
        <v>106</v>
      </c>
      <c r="V39" s="5" t="s">
        <v>847</v>
      </c>
      <c r="W39" s="5" t="s">
        <v>1886</v>
      </c>
      <c r="X39" s="5">
        <v>95.99</v>
      </c>
      <c r="Y39" s="5" t="s">
        <v>95</v>
      </c>
      <c r="Z39" s="5" t="s">
        <v>1886</v>
      </c>
      <c r="AA39" s="5">
        <v>214.08</v>
      </c>
      <c r="AB39" s="5" t="s">
        <v>95</v>
      </c>
      <c r="AC39" s="5" t="s">
        <v>1886</v>
      </c>
      <c r="AD39" s="5">
        <v>428.16</v>
      </c>
      <c r="AE39" s="32" t="s">
        <v>95</v>
      </c>
      <c r="AF39" s="31" t="s">
        <v>1887</v>
      </c>
      <c r="AG39" s="5">
        <v>41.9</v>
      </c>
      <c r="AH39" s="5">
        <v>41.9</v>
      </c>
      <c r="AI39" s="5">
        <v>88.8</v>
      </c>
      <c r="AJ39" s="5">
        <v>129.80000000000001</v>
      </c>
      <c r="AK39" s="32" t="s">
        <v>1888</v>
      </c>
      <c r="AL39" s="27"/>
    </row>
    <row r="40" spans="1:38" ht="13.5" customHeight="1" x14ac:dyDescent="0.25">
      <c r="A40" s="3">
        <v>13</v>
      </c>
      <c r="B40" s="60"/>
      <c r="C40" s="60"/>
      <c r="D40" s="60"/>
      <c r="E40" s="60"/>
      <c r="F40" s="60"/>
      <c r="G40" s="13">
        <v>45983</v>
      </c>
      <c r="H40" s="31" t="s">
        <v>659</v>
      </c>
      <c r="I40" s="5" t="s">
        <v>659</v>
      </c>
      <c r="J40" s="5" t="s">
        <v>659</v>
      </c>
      <c r="K40" s="5" t="s">
        <v>659</v>
      </c>
      <c r="L40" s="5" t="s">
        <v>659</v>
      </c>
      <c r="M40" s="5" t="s">
        <v>659</v>
      </c>
      <c r="N40" s="5" t="s">
        <v>659</v>
      </c>
      <c r="O40" s="5" t="s">
        <v>659</v>
      </c>
      <c r="P40" s="5" t="s">
        <v>659</v>
      </c>
      <c r="Q40" s="5" t="s">
        <v>659</v>
      </c>
      <c r="R40" s="5" t="s">
        <v>659</v>
      </c>
      <c r="S40" s="32" t="s">
        <v>659</v>
      </c>
      <c r="T40" s="31" t="s">
        <v>1886</v>
      </c>
      <c r="U40" s="5">
        <v>43.97</v>
      </c>
      <c r="V40" s="5" t="s">
        <v>111</v>
      </c>
      <c r="W40" s="5" t="s">
        <v>1886</v>
      </c>
      <c r="X40" s="5">
        <v>129</v>
      </c>
      <c r="Y40" s="5" t="s">
        <v>847</v>
      </c>
      <c r="Z40" s="5" t="s">
        <v>1886</v>
      </c>
      <c r="AA40" s="5">
        <v>149.37</v>
      </c>
      <c r="AB40" s="5" t="s">
        <v>95</v>
      </c>
      <c r="AC40" s="5" t="s">
        <v>1886</v>
      </c>
      <c r="AD40" s="5">
        <v>298.74</v>
      </c>
      <c r="AE40" s="32" t="s">
        <v>95</v>
      </c>
      <c r="AF40" s="31" t="s">
        <v>1887</v>
      </c>
      <c r="AG40" s="5">
        <v>46.9</v>
      </c>
      <c r="AH40" s="5">
        <v>46.9</v>
      </c>
      <c r="AI40" s="5">
        <v>93.8</v>
      </c>
      <c r="AJ40" s="5">
        <v>134.80000000000001</v>
      </c>
      <c r="AK40" s="32" t="s">
        <v>1888</v>
      </c>
      <c r="AL40" s="27"/>
    </row>
    <row r="41" spans="1:38" ht="13.5" customHeight="1" x14ac:dyDescent="0.25">
      <c r="A41" s="3">
        <v>14</v>
      </c>
      <c r="B41" s="60" t="s">
        <v>81</v>
      </c>
      <c r="C41" s="60" t="s">
        <v>899</v>
      </c>
      <c r="D41" s="60" t="s">
        <v>18</v>
      </c>
      <c r="E41" s="60" t="s">
        <v>899</v>
      </c>
      <c r="F41" s="61">
        <v>45929</v>
      </c>
      <c r="G41" s="13">
        <v>45931</v>
      </c>
      <c r="H41" s="33" t="s">
        <v>659</v>
      </c>
      <c r="I41" s="15" t="s">
        <v>659</v>
      </c>
      <c r="J41" s="15" t="s">
        <v>659</v>
      </c>
      <c r="K41" s="15" t="s">
        <v>659</v>
      </c>
      <c r="L41" s="15" t="s">
        <v>659</v>
      </c>
      <c r="M41" s="15" t="s">
        <v>659</v>
      </c>
      <c r="N41" s="5" t="s">
        <v>1659</v>
      </c>
      <c r="O41" s="5">
        <v>262.87</v>
      </c>
      <c r="P41" s="5" t="s">
        <v>95</v>
      </c>
      <c r="Q41" s="15" t="s">
        <v>1660</v>
      </c>
      <c r="R41" s="5">
        <v>524.71</v>
      </c>
      <c r="S41" s="32" t="s">
        <v>95</v>
      </c>
      <c r="T41" s="31" t="s">
        <v>620</v>
      </c>
      <c r="U41" s="5">
        <v>43.9</v>
      </c>
      <c r="V41" s="5" t="s">
        <v>288</v>
      </c>
      <c r="W41" s="5" t="s">
        <v>620</v>
      </c>
      <c r="X41" s="5">
        <v>83.79</v>
      </c>
      <c r="Y41" s="5" t="s">
        <v>288</v>
      </c>
      <c r="Z41" s="5" t="s">
        <v>621</v>
      </c>
      <c r="AA41" s="5">
        <v>432.62</v>
      </c>
      <c r="AB41" s="5" t="s">
        <v>622</v>
      </c>
      <c r="AC41" s="15" t="s">
        <v>623</v>
      </c>
      <c r="AD41" s="5">
        <v>570.08000000000004</v>
      </c>
      <c r="AE41" s="32" t="s">
        <v>95</v>
      </c>
      <c r="AF41" s="35">
        <v>0.24166666666666667</v>
      </c>
      <c r="AG41" s="5">
        <v>42.42</v>
      </c>
      <c r="AH41" s="5">
        <v>42.42</v>
      </c>
      <c r="AI41" s="5">
        <v>84.84</v>
      </c>
      <c r="AJ41" s="5">
        <v>127.27</v>
      </c>
      <c r="AK41" s="32" t="s">
        <v>624</v>
      </c>
      <c r="AL41" s="27" t="s">
        <v>1554</v>
      </c>
    </row>
    <row r="42" spans="1:38" ht="13.5" customHeight="1" x14ac:dyDescent="0.25">
      <c r="A42" s="3">
        <v>14</v>
      </c>
      <c r="B42" s="60"/>
      <c r="C42" s="60"/>
      <c r="D42" s="60"/>
      <c r="E42" s="60"/>
      <c r="F42" s="60"/>
      <c r="G42" s="13">
        <v>45933</v>
      </c>
      <c r="H42" s="33" t="s">
        <v>659</v>
      </c>
      <c r="I42" s="15" t="s">
        <v>659</v>
      </c>
      <c r="J42" s="15" t="s">
        <v>659</v>
      </c>
      <c r="K42" s="15" t="s">
        <v>659</v>
      </c>
      <c r="L42" s="15" t="s">
        <v>659</v>
      </c>
      <c r="M42" s="15" t="s">
        <v>659</v>
      </c>
      <c r="N42" s="15" t="s">
        <v>659</v>
      </c>
      <c r="O42" s="15" t="s">
        <v>659</v>
      </c>
      <c r="P42" s="15" t="s">
        <v>659</v>
      </c>
      <c r="Q42" s="15" t="s">
        <v>659</v>
      </c>
      <c r="R42" s="15" t="s">
        <v>659</v>
      </c>
      <c r="S42" s="34" t="s">
        <v>659</v>
      </c>
      <c r="T42" s="31" t="s">
        <v>629</v>
      </c>
      <c r="U42" s="5">
        <v>56.75</v>
      </c>
      <c r="V42" s="5" t="s">
        <v>288</v>
      </c>
      <c r="W42" s="5" t="s">
        <v>626</v>
      </c>
      <c r="X42" s="5">
        <v>157.41</v>
      </c>
      <c r="Y42" s="5" t="s">
        <v>111</v>
      </c>
      <c r="Z42" s="3" t="s">
        <v>627</v>
      </c>
      <c r="AA42" s="5">
        <v>368.37</v>
      </c>
      <c r="AB42" s="5" t="s">
        <v>622</v>
      </c>
      <c r="AC42" s="15" t="s">
        <v>628</v>
      </c>
      <c r="AD42" s="5">
        <v>480.19</v>
      </c>
      <c r="AE42" s="32" t="s">
        <v>95</v>
      </c>
      <c r="AF42" s="35">
        <v>0.24166666666666667</v>
      </c>
      <c r="AG42" s="5">
        <v>60.77</v>
      </c>
      <c r="AH42" s="5">
        <v>60.77</v>
      </c>
      <c r="AI42" s="5">
        <v>121.53</v>
      </c>
      <c r="AJ42" s="5">
        <v>120.39</v>
      </c>
      <c r="AK42" s="32" t="s">
        <v>624</v>
      </c>
      <c r="AL42" s="27" t="s">
        <v>2154</v>
      </c>
    </row>
    <row r="43" spans="1:38" ht="13.5" customHeight="1" x14ac:dyDescent="0.25">
      <c r="A43" s="3">
        <v>14</v>
      </c>
      <c r="B43" s="60"/>
      <c r="C43" s="60"/>
      <c r="D43" s="60"/>
      <c r="E43" s="60"/>
      <c r="F43" s="60"/>
      <c r="G43" s="13">
        <v>45936</v>
      </c>
      <c r="H43" s="33" t="s">
        <v>659</v>
      </c>
      <c r="I43" s="15" t="s">
        <v>659</v>
      </c>
      <c r="J43" s="15" t="s">
        <v>659</v>
      </c>
      <c r="K43" s="15" t="s">
        <v>659</v>
      </c>
      <c r="L43" s="15" t="s">
        <v>659</v>
      </c>
      <c r="M43" s="15" t="s">
        <v>659</v>
      </c>
      <c r="N43" s="15" t="s">
        <v>659</v>
      </c>
      <c r="O43" s="15" t="s">
        <v>659</v>
      </c>
      <c r="P43" s="15" t="s">
        <v>659</v>
      </c>
      <c r="Q43" s="15" t="s">
        <v>659</v>
      </c>
      <c r="R43" s="15" t="s">
        <v>659</v>
      </c>
      <c r="S43" s="34" t="s">
        <v>659</v>
      </c>
      <c r="T43" s="33" t="s">
        <v>629</v>
      </c>
      <c r="U43" s="5">
        <v>41.79</v>
      </c>
      <c r="V43" s="5" t="s">
        <v>102</v>
      </c>
      <c r="W43" s="15" t="s">
        <v>626</v>
      </c>
      <c r="X43" s="15">
        <v>127.55</v>
      </c>
      <c r="Y43" s="5" t="s">
        <v>111</v>
      </c>
      <c r="Z43" s="15" t="s">
        <v>627</v>
      </c>
      <c r="AA43" s="5">
        <v>319.25</v>
      </c>
      <c r="AB43" s="5" t="s">
        <v>622</v>
      </c>
      <c r="AC43" s="15" t="s">
        <v>628</v>
      </c>
      <c r="AD43" s="5">
        <v>385.09</v>
      </c>
      <c r="AE43" s="32" t="s">
        <v>95</v>
      </c>
      <c r="AF43" s="35">
        <v>0.24166666666666667</v>
      </c>
      <c r="AG43" s="5">
        <v>42.42</v>
      </c>
      <c r="AH43" s="5">
        <v>42.42</v>
      </c>
      <c r="AI43" s="5">
        <v>84.84</v>
      </c>
      <c r="AJ43" s="5">
        <v>120.39</v>
      </c>
      <c r="AK43" s="32" t="s">
        <v>624</v>
      </c>
      <c r="AL43" s="27" t="s">
        <v>2155</v>
      </c>
    </row>
    <row r="44" spans="1:38" ht="13.5" customHeight="1" x14ac:dyDescent="0.25">
      <c r="A44" s="3">
        <v>16</v>
      </c>
      <c r="B44" s="60" t="s">
        <v>51</v>
      </c>
      <c r="C44" s="60" t="s">
        <v>86</v>
      </c>
      <c r="D44" s="60" t="s">
        <v>52</v>
      </c>
      <c r="E44" s="60" t="s">
        <v>86</v>
      </c>
      <c r="F44" s="61">
        <v>45962</v>
      </c>
      <c r="G44" s="13">
        <v>45964</v>
      </c>
      <c r="H44" s="31" t="s">
        <v>659</v>
      </c>
      <c r="I44" s="5" t="s">
        <v>659</v>
      </c>
      <c r="J44" s="5" t="s">
        <v>659</v>
      </c>
      <c r="K44" s="5" t="s">
        <v>659</v>
      </c>
      <c r="L44" s="5" t="s">
        <v>659</v>
      </c>
      <c r="M44" s="5" t="s">
        <v>659</v>
      </c>
      <c r="N44" s="5" t="s">
        <v>659</v>
      </c>
      <c r="O44" s="5" t="s">
        <v>659</v>
      </c>
      <c r="P44" s="5" t="s">
        <v>659</v>
      </c>
      <c r="Q44" s="5" t="s">
        <v>659</v>
      </c>
      <c r="R44" s="5" t="s">
        <v>659</v>
      </c>
      <c r="S44" s="32" t="s">
        <v>659</v>
      </c>
      <c r="T44" s="31" t="s">
        <v>1427</v>
      </c>
      <c r="U44" s="5">
        <v>71.95</v>
      </c>
      <c r="V44" s="5" t="s">
        <v>1428</v>
      </c>
      <c r="W44" s="5" t="s">
        <v>1427</v>
      </c>
      <c r="X44" s="5">
        <v>71.95</v>
      </c>
      <c r="Y44" s="5" t="s">
        <v>1428</v>
      </c>
      <c r="Z44" s="5" t="s">
        <v>1427</v>
      </c>
      <c r="AA44" s="5">
        <v>228.2</v>
      </c>
      <c r="AB44" s="5" t="s">
        <v>446</v>
      </c>
      <c r="AC44" s="5" t="s">
        <v>1427</v>
      </c>
      <c r="AD44" s="5">
        <v>477.4</v>
      </c>
      <c r="AE44" s="32" t="s">
        <v>446</v>
      </c>
      <c r="AF44" s="31" t="s">
        <v>1944</v>
      </c>
      <c r="AG44" s="5">
        <v>203</v>
      </c>
      <c r="AH44" s="5">
        <v>203</v>
      </c>
      <c r="AI44" s="5">
        <v>580</v>
      </c>
      <c r="AJ44" s="5">
        <v>580</v>
      </c>
      <c r="AK44" s="32" t="s">
        <v>1322</v>
      </c>
      <c r="AL44" s="27" t="s">
        <v>2156</v>
      </c>
    </row>
    <row r="45" spans="1:38" ht="13.5" customHeight="1" x14ac:dyDescent="0.25">
      <c r="A45" s="3">
        <v>16</v>
      </c>
      <c r="B45" s="60"/>
      <c r="C45" s="60"/>
      <c r="D45" s="60"/>
      <c r="E45" s="60"/>
      <c r="F45" s="60"/>
      <c r="G45" s="13">
        <v>45966</v>
      </c>
      <c r="H45" s="31" t="s">
        <v>659</v>
      </c>
      <c r="I45" s="5" t="s">
        <v>659</v>
      </c>
      <c r="J45" s="5" t="s">
        <v>659</v>
      </c>
      <c r="K45" s="5" t="s">
        <v>659</v>
      </c>
      <c r="L45" s="5" t="s">
        <v>659</v>
      </c>
      <c r="M45" s="5" t="s">
        <v>659</v>
      </c>
      <c r="N45" s="5" t="s">
        <v>659</v>
      </c>
      <c r="O45" s="5" t="s">
        <v>659</v>
      </c>
      <c r="P45" s="5" t="s">
        <v>659</v>
      </c>
      <c r="Q45" s="5" t="s">
        <v>659</v>
      </c>
      <c r="R45" s="5" t="s">
        <v>659</v>
      </c>
      <c r="S45" s="32" t="s">
        <v>659</v>
      </c>
      <c r="T45" s="31" t="s">
        <v>1429</v>
      </c>
      <c r="U45" s="5">
        <v>82.23</v>
      </c>
      <c r="V45" s="5" t="s">
        <v>1428</v>
      </c>
      <c r="W45" s="5" t="s">
        <v>1429</v>
      </c>
      <c r="X45" s="5">
        <v>82.23</v>
      </c>
      <c r="Y45" s="5" t="s">
        <v>1428</v>
      </c>
      <c r="Z45" s="5" t="s">
        <v>1429</v>
      </c>
      <c r="AA45" s="5">
        <v>238.2</v>
      </c>
      <c r="AB45" s="5" t="s">
        <v>446</v>
      </c>
      <c r="AC45" s="5" t="s">
        <v>1429</v>
      </c>
      <c r="AD45" s="5">
        <v>520.4</v>
      </c>
      <c r="AE45" s="32" t="s">
        <v>446</v>
      </c>
      <c r="AF45" s="31" t="s">
        <v>1945</v>
      </c>
      <c r="AG45" s="5">
        <v>138</v>
      </c>
      <c r="AH45" s="5">
        <v>138</v>
      </c>
      <c r="AI45" s="5">
        <v>276</v>
      </c>
      <c r="AJ45" s="5">
        <v>414</v>
      </c>
      <c r="AK45" s="32" t="s">
        <v>1322</v>
      </c>
      <c r="AL45" s="27"/>
    </row>
    <row r="46" spans="1:38" ht="13.5" customHeight="1" x14ac:dyDescent="0.25">
      <c r="A46" s="3">
        <v>16</v>
      </c>
      <c r="B46" s="60"/>
      <c r="C46" s="60"/>
      <c r="D46" s="60"/>
      <c r="E46" s="60"/>
      <c r="F46" s="60"/>
      <c r="G46" s="13">
        <v>45969</v>
      </c>
      <c r="H46" s="31" t="s">
        <v>659</v>
      </c>
      <c r="I46" s="5" t="s">
        <v>659</v>
      </c>
      <c r="J46" s="5" t="s">
        <v>659</v>
      </c>
      <c r="K46" s="5" t="s">
        <v>659</v>
      </c>
      <c r="L46" s="5" t="s">
        <v>659</v>
      </c>
      <c r="M46" s="5" t="s">
        <v>659</v>
      </c>
      <c r="N46" s="5" t="s">
        <v>659</v>
      </c>
      <c r="O46" s="5" t="s">
        <v>659</v>
      </c>
      <c r="P46" s="5" t="s">
        <v>659</v>
      </c>
      <c r="Q46" s="5" t="s">
        <v>659</v>
      </c>
      <c r="R46" s="5" t="s">
        <v>659</v>
      </c>
      <c r="S46" s="32" t="s">
        <v>659</v>
      </c>
      <c r="T46" s="31" t="s">
        <v>1427</v>
      </c>
      <c r="U46" s="5">
        <v>71.95</v>
      </c>
      <c r="V46" s="5" t="s">
        <v>1428</v>
      </c>
      <c r="W46" s="5" t="s">
        <v>1427</v>
      </c>
      <c r="X46" s="5">
        <v>71.95</v>
      </c>
      <c r="Y46" s="5" t="s">
        <v>1428</v>
      </c>
      <c r="Z46" s="5" t="s">
        <v>1427</v>
      </c>
      <c r="AA46" s="5">
        <v>217.2</v>
      </c>
      <c r="AB46" s="5" t="s">
        <v>446</v>
      </c>
      <c r="AC46" s="5" t="s">
        <v>1427</v>
      </c>
      <c r="AD46" s="5">
        <v>434.4</v>
      </c>
      <c r="AE46" s="32" t="s">
        <v>446</v>
      </c>
      <c r="AF46" s="31" t="s">
        <v>1943</v>
      </c>
      <c r="AG46" s="5">
        <v>117</v>
      </c>
      <c r="AH46" s="15">
        <v>117</v>
      </c>
      <c r="AI46" s="5">
        <v>234</v>
      </c>
      <c r="AJ46" s="5">
        <v>350</v>
      </c>
      <c r="AK46" s="32" t="s">
        <v>1322</v>
      </c>
      <c r="AL46" s="27"/>
    </row>
    <row r="47" spans="1:38" ht="13.5" customHeight="1" x14ac:dyDescent="0.25">
      <c r="A47" s="3">
        <v>17</v>
      </c>
      <c r="B47" s="60" t="s">
        <v>74</v>
      </c>
      <c r="C47" s="60" t="s">
        <v>302</v>
      </c>
      <c r="D47" s="60" t="s">
        <v>75</v>
      </c>
      <c r="E47" s="60" t="s">
        <v>302</v>
      </c>
      <c r="F47" s="61">
        <v>45956</v>
      </c>
      <c r="G47" s="13">
        <v>45958</v>
      </c>
      <c r="H47" s="31" t="s">
        <v>659</v>
      </c>
      <c r="I47" s="5" t="s">
        <v>659</v>
      </c>
      <c r="J47" s="5" t="s">
        <v>659</v>
      </c>
      <c r="K47" s="5" t="s">
        <v>659</v>
      </c>
      <c r="L47" s="5" t="s">
        <v>659</v>
      </c>
      <c r="M47" s="5" t="s">
        <v>659</v>
      </c>
      <c r="N47" s="5" t="s">
        <v>659</v>
      </c>
      <c r="O47" s="5" t="s">
        <v>659</v>
      </c>
      <c r="P47" s="5" t="s">
        <v>659</v>
      </c>
      <c r="Q47" s="5" t="s">
        <v>659</v>
      </c>
      <c r="R47" s="5" t="s">
        <v>659</v>
      </c>
      <c r="S47" s="32" t="s">
        <v>659</v>
      </c>
      <c r="T47" s="31" t="s">
        <v>1026</v>
      </c>
      <c r="U47" s="5">
        <v>75.97</v>
      </c>
      <c r="V47" s="5" t="s">
        <v>368</v>
      </c>
      <c r="W47" s="5" t="s">
        <v>1026</v>
      </c>
      <c r="X47" s="5">
        <v>75.97</v>
      </c>
      <c r="Y47" s="5" t="s">
        <v>368</v>
      </c>
      <c r="Z47" s="5" t="s">
        <v>1027</v>
      </c>
      <c r="AA47" s="5">
        <v>195.98</v>
      </c>
      <c r="AB47" s="5" t="s">
        <v>418</v>
      </c>
      <c r="AC47" s="5" t="s">
        <v>1028</v>
      </c>
      <c r="AD47" s="5">
        <v>364.97</v>
      </c>
      <c r="AE47" s="32" t="s">
        <v>418</v>
      </c>
      <c r="AF47" s="31" t="s">
        <v>1029</v>
      </c>
      <c r="AG47" s="5">
        <v>27.4</v>
      </c>
      <c r="AH47" s="5">
        <v>27.4</v>
      </c>
      <c r="AI47" s="5">
        <v>54.8</v>
      </c>
      <c r="AJ47" s="5">
        <v>109.6</v>
      </c>
      <c r="AK47" s="32" t="s">
        <v>1030</v>
      </c>
      <c r="AL47" s="27"/>
    </row>
    <row r="48" spans="1:38" ht="13.5" customHeight="1" x14ac:dyDescent="0.25">
      <c r="A48" s="3">
        <v>17</v>
      </c>
      <c r="B48" s="60"/>
      <c r="C48" s="60"/>
      <c r="D48" s="60"/>
      <c r="E48" s="60"/>
      <c r="F48" s="60"/>
      <c r="G48" s="13">
        <v>45960</v>
      </c>
      <c r="H48" s="31" t="s">
        <v>659</v>
      </c>
      <c r="I48" s="5" t="s">
        <v>659</v>
      </c>
      <c r="J48" s="5" t="s">
        <v>659</v>
      </c>
      <c r="K48" s="5" t="s">
        <v>659</v>
      </c>
      <c r="L48" s="5" t="s">
        <v>659</v>
      </c>
      <c r="M48" s="5" t="s">
        <v>659</v>
      </c>
      <c r="N48" s="5" t="s">
        <v>659</v>
      </c>
      <c r="O48" s="5" t="s">
        <v>659</v>
      </c>
      <c r="P48" s="5" t="s">
        <v>659</v>
      </c>
      <c r="Q48" s="5" t="s">
        <v>659</v>
      </c>
      <c r="R48" s="5" t="s">
        <v>659</v>
      </c>
      <c r="S48" s="32" t="s">
        <v>659</v>
      </c>
      <c r="T48" s="31" t="s">
        <v>1031</v>
      </c>
      <c r="U48" s="5">
        <v>73.97</v>
      </c>
      <c r="V48" s="5" t="s">
        <v>368</v>
      </c>
      <c r="W48" s="5" t="s">
        <v>1031</v>
      </c>
      <c r="X48" s="5">
        <v>73.97</v>
      </c>
      <c r="Y48" s="5" t="s">
        <v>368</v>
      </c>
      <c r="Z48" s="5" t="s">
        <v>1032</v>
      </c>
      <c r="AA48" s="5">
        <v>201.98</v>
      </c>
      <c r="AB48" s="5" t="s">
        <v>418</v>
      </c>
      <c r="AC48" s="5" t="s">
        <v>1033</v>
      </c>
      <c r="AD48" s="5">
        <v>364.97</v>
      </c>
      <c r="AE48" s="32" t="s">
        <v>418</v>
      </c>
      <c r="AF48" s="31" t="s">
        <v>1034</v>
      </c>
      <c r="AG48" s="5">
        <v>16.5</v>
      </c>
      <c r="AH48" s="5">
        <v>16.5</v>
      </c>
      <c r="AI48" s="5">
        <v>33</v>
      </c>
      <c r="AJ48" s="5">
        <v>66</v>
      </c>
      <c r="AK48" s="32" t="s">
        <v>1030</v>
      </c>
      <c r="AL48" s="27"/>
    </row>
    <row r="49" spans="1:38" ht="13.5" customHeight="1" x14ac:dyDescent="0.25">
      <c r="A49" s="3">
        <v>17</v>
      </c>
      <c r="B49" s="60"/>
      <c r="C49" s="60"/>
      <c r="D49" s="60"/>
      <c r="E49" s="60"/>
      <c r="F49" s="60"/>
      <c r="G49" s="13">
        <v>45963</v>
      </c>
      <c r="H49" s="31" t="s">
        <v>659</v>
      </c>
      <c r="I49" s="5" t="s">
        <v>659</v>
      </c>
      <c r="J49" s="5" t="s">
        <v>659</v>
      </c>
      <c r="K49" s="5" t="s">
        <v>659</v>
      </c>
      <c r="L49" s="5" t="s">
        <v>659</v>
      </c>
      <c r="M49" s="5" t="s">
        <v>659</v>
      </c>
      <c r="N49" s="5" t="s">
        <v>659</v>
      </c>
      <c r="O49" s="5" t="s">
        <v>659</v>
      </c>
      <c r="P49" s="5" t="s">
        <v>659</v>
      </c>
      <c r="Q49" s="5" t="s">
        <v>659</v>
      </c>
      <c r="R49" s="5" t="s">
        <v>659</v>
      </c>
      <c r="S49" s="32" t="s">
        <v>659</v>
      </c>
      <c r="T49" s="31" t="s">
        <v>1026</v>
      </c>
      <c r="U49" s="5">
        <v>75.97</v>
      </c>
      <c r="V49" s="5" t="s">
        <v>368</v>
      </c>
      <c r="W49" s="5" t="s">
        <v>1026</v>
      </c>
      <c r="X49" s="5">
        <v>75.97</v>
      </c>
      <c r="Y49" s="5" t="s">
        <v>368</v>
      </c>
      <c r="Z49" s="5" t="s">
        <v>1035</v>
      </c>
      <c r="AA49" s="5">
        <v>192.98</v>
      </c>
      <c r="AB49" s="5" t="s">
        <v>418</v>
      </c>
      <c r="AC49" s="5" t="s">
        <v>1035</v>
      </c>
      <c r="AD49" s="5">
        <v>360.97</v>
      </c>
      <c r="AE49" s="32" t="s">
        <v>418</v>
      </c>
      <c r="AF49" s="31" t="s">
        <v>1942</v>
      </c>
      <c r="AG49" s="5">
        <v>15.5</v>
      </c>
      <c r="AH49" s="5">
        <v>15.5</v>
      </c>
      <c r="AI49" s="5">
        <v>31</v>
      </c>
      <c r="AJ49" s="5">
        <v>62</v>
      </c>
      <c r="AK49" s="32" t="s">
        <v>1030</v>
      </c>
      <c r="AL49" s="27"/>
    </row>
    <row r="50" spans="1:38" ht="13.5" customHeight="1" x14ac:dyDescent="0.25">
      <c r="A50" s="3">
        <v>18</v>
      </c>
      <c r="B50" s="60" t="s">
        <v>40</v>
      </c>
      <c r="C50" s="60" t="s">
        <v>479</v>
      </c>
      <c r="D50" s="60" t="s">
        <v>21</v>
      </c>
      <c r="E50" s="60" t="s">
        <v>1171</v>
      </c>
      <c r="F50" s="61">
        <v>45964</v>
      </c>
      <c r="G50" s="13">
        <v>45966</v>
      </c>
      <c r="H50" s="31" t="s">
        <v>659</v>
      </c>
      <c r="I50" s="5" t="s">
        <v>659</v>
      </c>
      <c r="J50" s="5" t="s">
        <v>659</v>
      </c>
      <c r="K50" s="5" t="s">
        <v>659</v>
      </c>
      <c r="L50" s="5" t="s">
        <v>659</v>
      </c>
      <c r="M50" s="5" t="s">
        <v>659</v>
      </c>
      <c r="N50" s="5" t="s">
        <v>659</v>
      </c>
      <c r="O50" s="5" t="s">
        <v>659</v>
      </c>
      <c r="P50" s="5" t="s">
        <v>659</v>
      </c>
      <c r="Q50" s="5" t="s">
        <v>659</v>
      </c>
      <c r="R50" s="5" t="s">
        <v>659</v>
      </c>
      <c r="S50" s="32" t="s">
        <v>659</v>
      </c>
      <c r="T50" s="31" t="s">
        <v>1499</v>
      </c>
      <c r="U50" s="5">
        <v>151.38999999999999</v>
      </c>
      <c r="V50" s="5" t="s">
        <v>107</v>
      </c>
      <c r="W50" s="5" t="s">
        <v>1499</v>
      </c>
      <c r="X50" s="5">
        <v>204.87</v>
      </c>
      <c r="Y50" s="5" t="s">
        <v>107</v>
      </c>
      <c r="Z50" s="5" t="s">
        <v>1500</v>
      </c>
      <c r="AA50" s="5">
        <v>540</v>
      </c>
      <c r="AB50" s="5" t="s">
        <v>1501</v>
      </c>
      <c r="AC50" s="5" t="s">
        <v>1502</v>
      </c>
      <c r="AD50" s="5">
        <v>765.32</v>
      </c>
      <c r="AE50" s="32" t="s">
        <v>1503</v>
      </c>
      <c r="AF50" s="35">
        <v>0.27638888888888891</v>
      </c>
      <c r="AG50" s="5">
        <v>149.99</v>
      </c>
      <c r="AH50" s="5">
        <v>149.99</v>
      </c>
      <c r="AI50" s="5">
        <v>299.98</v>
      </c>
      <c r="AJ50" s="5">
        <v>279.98</v>
      </c>
      <c r="AK50" s="32" t="s">
        <v>694</v>
      </c>
      <c r="AL50" s="27" t="s">
        <v>2157</v>
      </c>
    </row>
    <row r="51" spans="1:38" ht="13.5" customHeight="1" x14ac:dyDescent="0.25">
      <c r="A51" s="3">
        <v>18</v>
      </c>
      <c r="B51" s="60"/>
      <c r="C51" s="60"/>
      <c r="D51" s="60"/>
      <c r="E51" s="60"/>
      <c r="F51" s="60"/>
      <c r="G51" s="13">
        <v>45968</v>
      </c>
      <c r="H51" s="31" t="s">
        <v>659</v>
      </c>
      <c r="I51" s="5" t="s">
        <v>659</v>
      </c>
      <c r="J51" s="5" t="s">
        <v>659</v>
      </c>
      <c r="K51" s="5" t="s">
        <v>659</v>
      </c>
      <c r="L51" s="5" t="s">
        <v>659</v>
      </c>
      <c r="M51" s="5" t="s">
        <v>659</v>
      </c>
      <c r="N51" s="5" t="s">
        <v>659</v>
      </c>
      <c r="O51" s="5" t="s">
        <v>659</v>
      </c>
      <c r="P51" s="5" t="s">
        <v>659</v>
      </c>
      <c r="Q51" s="5" t="s">
        <v>659</v>
      </c>
      <c r="R51" s="5" t="s">
        <v>659</v>
      </c>
      <c r="S51" s="32" t="s">
        <v>659</v>
      </c>
      <c r="T51" s="31" t="s">
        <v>1504</v>
      </c>
      <c r="U51" s="5">
        <v>164.53</v>
      </c>
      <c r="V51" s="5" t="s">
        <v>111</v>
      </c>
      <c r="W51" s="5" t="s">
        <v>1504</v>
      </c>
      <c r="X51" s="5">
        <v>164.53</v>
      </c>
      <c r="Y51" s="5" t="s">
        <v>111</v>
      </c>
      <c r="Z51" s="5" t="s">
        <v>1500</v>
      </c>
      <c r="AA51" s="5">
        <v>428</v>
      </c>
      <c r="AB51" s="5" t="s">
        <v>1501</v>
      </c>
      <c r="AC51" s="5" t="s">
        <v>1504</v>
      </c>
      <c r="AD51" s="5">
        <v>2992</v>
      </c>
      <c r="AE51" s="32" t="s">
        <v>1423</v>
      </c>
      <c r="AF51" s="35">
        <v>0.27638888888888891</v>
      </c>
      <c r="AG51" s="5">
        <v>109.99</v>
      </c>
      <c r="AH51" s="5">
        <v>109.99</v>
      </c>
      <c r="AI51" s="5">
        <v>219.98</v>
      </c>
      <c r="AJ51" s="5">
        <v>219.98</v>
      </c>
      <c r="AK51" s="32" t="s">
        <v>694</v>
      </c>
      <c r="AL51" s="27"/>
    </row>
    <row r="52" spans="1:38" ht="13.5" customHeight="1" x14ac:dyDescent="0.25">
      <c r="A52" s="3">
        <v>18</v>
      </c>
      <c r="B52" s="60"/>
      <c r="C52" s="60"/>
      <c r="D52" s="60"/>
      <c r="E52" s="60"/>
      <c r="F52" s="60"/>
      <c r="G52" s="13">
        <v>45971</v>
      </c>
      <c r="H52" s="31" t="s">
        <v>659</v>
      </c>
      <c r="I52" s="5" t="s">
        <v>659</v>
      </c>
      <c r="J52" s="5" t="s">
        <v>659</v>
      </c>
      <c r="K52" s="5" t="s">
        <v>659</v>
      </c>
      <c r="L52" s="5" t="s">
        <v>659</v>
      </c>
      <c r="M52" s="5" t="s">
        <v>659</v>
      </c>
      <c r="N52" s="5" t="s">
        <v>659</v>
      </c>
      <c r="O52" s="5" t="s">
        <v>659</v>
      </c>
      <c r="P52" s="5" t="s">
        <v>659</v>
      </c>
      <c r="Q52" s="5" t="s">
        <v>659</v>
      </c>
      <c r="R52" s="5" t="s">
        <v>659</v>
      </c>
      <c r="S52" s="32" t="s">
        <v>659</v>
      </c>
      <c r="T52" s="31" t="s">
        <v>1505</v>
      </c>
      <c r="U52" s="5">
        <v>123.89</v>
      </c>
      <c r="V52" s="5" t="s">
        <v>107</v>
      </c>
      <c r="W52" s="5" t="s">
        <v>1500</v>
      </c>
      <c r="X52" s="5">
        <v>153</v>
      </c>
      <c r="Y52" s="5" t="s">
        <v>111</v>
      </c>
      <c r="Z52" s="5" t="s">
        <v>1500</v>
      </c>
      <c r="AA52" s="5">
        <v>392</v>
      </c>
      <c r="AB52" s="5" t="s">
        <v>1501</v>
      </c>
      <c r="AC52" s="5" t="s">
        <v>1500</v>
      </c>
      <c r="AD52" s="5">
        <v>2736</v>
      </c>
      <c r="AE52" s="32" t="s">
        <v>1423</v>
      </c>
      <c r="AF52" s="35">
        <v>0.27638888888888891</v>
      </c>
      <c r="AG52" s="5">
        <v>99.99</v>
      </c>
      <c r="AH52" s="5">
        <v>99.99</v>
      </c>
      <c r="AI52" s="5">
        <v>199.98</v>
      </c>
      <c r="AJ52" s="5">
        <v>199.98</v>
      </c>
      <c r="AK52" s="32" t="s">
        <v>694</v>
      </c>
      <c r="AL52" s="27"/>
    </row>
    <row r="53" spans="1:38" ht="13.5" customHeight="1" x14ac:dyDescent="0.25">
      <c r="A53" s="3">
        <v>19</v>
      </c>
      <c r="B53" s="60" t="s">
        <v>44</v>
      </c>
      <c r="C53" s="60" t="s">
        <v>208</v>
      </c>
      <c r="D53" s="60" t="s">
        <v>45</v>
      </c>
      <c r="E53" s="60" t="s">
        <v>208</v>
      </c>
      <c r="F53" s="61">
        <v>45936</v>
      </c>
      <c r="G53" s="13">
        <v>45938</v>
      </c>
      <c r="H53" s="31" t="s">
        <v>659</v>
      </c>
      <c r="I53" s="5" t="s">
        <v>659</v>
      </c>
      <c r="J53" s="5" t="s">
        <v>659</v>
      </c>
      <c r="K53" s="5" t="s">
        <v>659</v>
      </c>
      <c r="L53" s="5" t="s">
        <v>659</v>
      </c>
      <c r="M53" s="5" t="s">
        <v>659</v>
      </c>
      <c r="N53" s="5" t="s">
        <v>659</v>
      </c>
      <c r="O53" s="5" t="s">
        <v>659</v>
      </c>
      <c r="P53" s="5" t="s">
        <v>659</v>
      </c>
      <c r="Q53" s="5" t="s">
        <v>659</v>
      </c>
      <c r="R53" s="5" t="s">
        <v>659</v>
      </c>
      <c r="S53" s="32" t="s">
        <v>659</v>
      </c>
      <c r="T53" s="31" t="s">
        <v>209</v>
      </c>
      <c r="U53" s="5">
        <v>95.31</v>
      </c>
      <c r="V53" s="5" t="s">
        <v>210</v>
      </c>
      <c r="W53" s="5" t="s">
        <v>209</v>
      </c>
      <c r="X53" s="5">
        <v>95.31</v>
      </c>
      <c r="Y53" s="5" t="s">
        <v>210</v>
      </c>
      <c r="Z53" s="5" t="s">
        <v>209</v>
      </c>
      <c r="AA53" s="5">
        <v>277.02999999999997</v>
      </c>
      <c r="AB53" s="5" t="s">
        <v>210</v>
      </c>
      <c r="AC53" s="5" t="s">
        <v>209</v>
      </c>
      <c r="AD53" s="5">
        <v>448.77</v>
      </c>
      <c r="AE53" s="32" t="s">
        <v>196</v>
      </c>
      <c r="AF53" s="31" t="s">
        <v>211</v>
      </c>
      <c r="AG53" s="5">
        <v>52.8</v>
      </c>
      <c r="AH53" s="5">
        <v>52.8</v>
      </c>
      <c r="AI53" s="5">
        <v>105.6</v>
      </c>
      <c r="AJ53" s="5">
        <v>168.8</v>
      </c>
      <c r="AK53" s="32" t="s">
        <v>212</v>
      </c>
      <c r="AL53" s="27"/>
    </row>
    <row r="54" spans="1:38" ht="13.5" customHeight="1" x14ac:dyDescent="0.25">
      <c r="A54" s="3">
        <v>19</v>
      </c>
      <c r="B54" s="60"/>
      <c r="C54" s="60"/>
      <c r="D54" s="60"/>
      <c r="E54" s="60"/>
      <c r="F54" s="60"/>
      <c r="G54" s="13">
        <v>45940</v>
      </c>
      <c r="H54" s="31" t="s">
        <v>659</v>
      </c>
      <c r="I54" s="5" t="s">
        <v>659</v>
      </c>
      <c r="J54" s="5" t="s">
        <v>659</v>
      </c>
      <c r="K54" s="5" t="s">
        <v>659</v>
      </c>
      <c r="L54" s="5" t="s">
        <v>659</v>
      </c>
      <c r="M54" s="5" t="s">
        <v>659</v>
      </c>
      <c r="N54" s="5" t="s">
        <v>659</v>
      </c>
      <c r="O54" s="5" t="s">
        <v>659</v>
      </c>
      <c r="P54" s="5" t="s">
        <v>659</v>
      </c>
      <c r="Q54" s="5" t="s">
        <v>659</v>
      </c>
      <c r="R54" s="5" t="s">
        <v>659</v>
      </c>
      <c r="S54" s="32" t="s">
        <v>659</v>
      </c>
      <c r="T54" s="31" t="s">
        <v>209</v>
      </c>
      <c r="U54" s="5">
        <v>62.25</v>
      </c>
      <c r="V54" s="5" t="s">
        <v>210</v>
      </c>
      <c r="W54" s="5" t="s">
        <v>209</v>
      </c>
      <c r="X54" s="5">
        <v>62.25</v>
      </c>
      <c r="Y54" s="5" t="s">
        <v>210</v>
      </c>
      <c r="Z54" s="5" t="s">
        <v>209</v>
      </c>
      <c r="AA54" s="5">
        <v>204.3</v>
      </c>
      <c r="AB54" s="5" t="s">
        <v>210</v>
      </c>
      <c r="AC54" s="5" t="s">
        <v>209</v>
      </c>
      <c r="AD54" s="5">
        <v>332.87</v>
      </c>
      <c r="AE54" s="32" t="s">
        <v>196</v>
      </c>
      <c r="AF54" s="31" t="s">
        <v>213</v>
      </c>
      <c r="AG54" s="5">
        <v>70.900000000000006</v>
      </c>
      <c r="AH54" s="5">
        <v>70.900000000000006</v>
      </c>
      <c r="AI54" s="5">
        <v>141.80000000000001</v>
      </c>
      <c r="AJ54" s="5">
        <v>227</v>
      </c>
      <c r="AK54" s="32" t="s">
        <v>212</v>
      </c>
      <c r="AL54" s="27"/>
    </row>
    <row r="55" spans="1:38" ht="13.5" customHeight="1" x14ac:dyDescent="0.25">
      <c r="A55" s="3">
        <v>19</v>
      </c>
      <c r="B55" s="60"/>
      <c r="C55" s="60"/>
      <c r="D55" s="60"/>
      <c r="E55" s="60"/>
      <c r="F55" s="60"/>
      <c r="G55" s="13">
        <v>45943</v>
      </c>
      <c r="H55" s="31" t="s">
        <v>659</v>
      </c>
      <c r="I55" s="5" t="s">
        <v>659</v>
      </c>
      <c r="J55" s="5" t="s">
        <v>659</v>
      </c>
      <c r="K55" s="5" t="s">
        <v>659</v>
      </c>
      <c r="L55" s="5" t="s">
        <v>659</v>
      </c>
      <c r="M55" s="5" t="s">
        <v>659</v>
      </c>
      <c r="N55" s="5" t="s">
        <v>659</v>
      </c>
      <c r="O55" s="5" t="s">
        <v>659</v>
      </c>
      <c r="P55" s="5" t="s">
        <v>659</v>
      </c>
      <c r="Q55" s="5" t="s">
        <v>659</v>
      </c>
      <c r="R55" s="5" t="s">
        <v>659</v>
      </c>
      <c r="S55" s="32" t="s">
        <v>659</v>
      </c>
      <c r="T55" s="31" t="s">
        <v>209</v>
      </c>
      <c r="U55" s="5">
        <v>62.25</v>
      </c>
      <c r="V55" s="5" t="s">
        <v>210</v>
      </c>
      <c r="W55" s="5" t="s">
        <v>209</v>
      </c>
      <c r="X55" s="5">
        <v>62.25</v>
      </c>
      <c r="Y55" s="5" t="s">
        <v>210</v>
      </c>
      <c r="Z55" s="5" t="s">
        <v>209</v>
      </c>
      <c r="AA55" s="5">
        <v>204.3</v>
      </c>
      <c r="AB55" s="5" t="s">
        <v>210</v>
      </c>
      <c r="AC55" s="5" t="s">
        <v>209</v>
      </c>
      <c r="AD55" s="5">
        <v>321.77</v>
      </c>
      <c r="AE55" s="32" t="s">
        <v>196</v>
      </c>
      <c r="AF55" s="31" t="s">
        <v>213</v>
      </c>
      <c r="AG55" s="5">
        <v>61.9</v>
      </c>
      <c r="AH55" s="5">
        <v>61.9</v>
      </c>
      <c r="AI55" s="5">
        <v>123.8</v>
      </c>
      <c r="AJ55" s="5">
        <v>198.2</v>
      </c>
      <c r="AK55" s="32" t="s">
        <v>212</v>
      </c>
      <c r="AL55" s="27"/>
    </row>
    <row r="56" spans="1:38" ht="13.5" customHeight="1" x14ac:dyDescent="0.25">
      <c r="A56" s="3">
        <v>20</v>
      </c>
      <c r="B56" s="60" t="s">
        <v>58</v>
      </c>
      <c r="C56" s="60" t="s">
        <v>87</v>
      </c>
      <c r="D56" s="60" t="s">
        <v>1296</v>
      </c>
      <c r="E56" s="60" t="s">
        <v>135</v>
      </c>
      <c r="F56" s="61">
        <v>45964</v>
      </c>
      <c r="G56" s="13">
        <v>45966</v>
      </c>
      <c r="H56" s="31" t="s">
        <v>1661</v>
      </c>
      <c r="I56" s="5">
        <v>184.99</v>
      </c>
      <c r="J56" s="5" t="s">
        <v>88</v>
      </c>
      <c r="K56" s="5" t="s">
        <v>1662</v>
      </c>
      <c r="L56" s="5">
        <v>313.99</v>
      </c>
      <c r="M56" s="5" t="s">
        <v>89</v>
      </c>
      <c r="N56" s="5" t="s">
        <v>1661</v>
      </c>
      <c r="O56" s="5">
        <v>554.69000000000005</v>
      </c>
      <c r="P56" s="5" t="s">
        <v>88</v>
      </c>
      <c r="Q56" s="5" t="s">
        <v>1662</v>
      </c>
      <c r="R56" s="5">
        <v>1136.99</v>
      </c>
      <c r="S56" s="32" t="s">
        <v>151</v>
      </c>
      <c r="T56" s="31" t="s">
        <v>115</v>
      </c>
      <c r="U56" s="5" t="s">
        <v>115</v>
      </c>
      <c r="V56" s="5" t="s">
        <v>115</v>
      </c>
      <c r="W56" s="5" t="s">
        <v>115</v>
      </c>
      <c r="X56" s="5" t="s">
        <v>115</v>
      </c>
      <c r="Y56" s="5" t="s">
        <v>115</v>
      </c>
      <c r="Z56" s="5" t="s">
        <v>115</v>
      </c>
      <c r="AA56" s="5" t="s">
        <v>115</v>
      </c>
      <c r="AB56" s="5" t="s">
        <v>115</v>
      </c>
      <c r="AC56" s="5" t="s">
        <v>115</v>
      </c>
      <c r="AD56" s="5" t="s">
        <v>115</v>
      </c>
      <c r="AE56" s="32" t="s">
        <v>115</v>
      </c>
      <c r="AF56" s="31" t="s">
        <v>1667</v>
      </c>
      <c r="AG56" s="5">
        <v>234.89</v>
      </c>
      <c r="AH56" s="5">
        <v>234.89</v>
      </c>
      <c r="AI56" s="5">
        <v>469.78</v>
      </c>
      <c r="AJ56" s="5">
        <v>825.6</v>
      </c>
      <c r="AK56" s="32" t="s">
        <v>161</v>
      </c>
      <c r="AL56" s="27"/>
    </row>
    <row r="57" spans="1:38" ht="13.5" customHeight="1" x14ac:dyDescent="0.25">
      <c r="A57" s="3">
        <v>20</v>
      </c>
      <c r="B57" s="60"/>
      <c r="C57" s="60"/>
      <c r="D57" s="60"/>
      <c r="E57" s="60"/>
      <c r="F57" s="60"/>
      <c r="G57" s="13">
        <v>45968</v>
      </c>
      <c r="H57" s="31" t="s">
        <v>1663</v>
      </c>
      <c r="I57" s="5">
        <v>174.99</v>
      </c>
      <c r="J57" s="5" t="s">
        <v>98</v>
      </c>
      <c r="K57" s="5" t="s">
        <v>1663</v>
      </c>
      <c r="L57" s="5">
        <v>178.99</v>
      </c>
      <c r="M57" s="5" t="s">
        <v>88</v>
      </c>
      <c r="N57" s="5" t="s">
        <v>1663</v>
      </c>
      <c r="O57" s="5">
        <v>380.2</v>
      </c>
      <c r="P57" s="5" t="s">
        <v>825</v>
      </c>
      <c r="Q57" s="5" t="s">
        <v>1664</v>
      </c>
      <c r="R57" s="5">
        <v>741.15</v>
      </c>
      <c r="S57" s="32" t="s">
        <v>825</v>
      </c>
      <c r="T57" s="31" t="s">
        <v>115</v>
      </c>
      <c r="U57" s="5" t="s">
        <v>115</v>
      </c>
      <c r="V57" s="5" t="s">
        <v>115</v>
      </c>
      <c r="W57" s="5" t="s">
        <v>115</v>
      </c>
      <c r="X57" s="5" t="s">
        <v>115</v>
      </c>
      <c r="Y57" s="5" t="s">
        <v>115</v>
      </c>
      <c r="Z57" s="5" t="s">
        <v>115</v>
      </c>
      <c r="AA57" s="5" t="s">
        <v>115</v>
      </c>
      <c r="AB57" s="5" t="s">
        <v>115</v>
      </c>
      <c r="AC57" s="5" t="s">
        <v>115</v>
      </c>
      <c r="AD57" s="5" t="s">
        <v>115</v>
      </c>
      <c r="AE57" s="32" t="s">
        <v>115</v>
      </c>
      <c r="AF57" s="31" t="s">
        <v>1668</v>
      </c>
      <c r="AG57" s="5">
        <v>306.10000000000002</v>
      </c>
      <c r="AH57" s="5">
        <v>306.10000000000002</v>
      </c>
      <c r="AI57" s="5">
        <v>612.20000000000005</v>
      </c>
      <c r="AJ57" s="5">
        <v>868.2</v>
      </c>
      <c r="AK57" s="32" t="s">
        <v>161</v>
      </c>
      <c r="AL57" s="27"/>
    </row>
    <row r="58" spans="1:38" ht="13.5" customHeight="1" x14ac:dyDescent="0.25">
      <c r="A58" s="3">
        <v>20</v>
      </c>
      <c r="B58" s="60"/>
      <c r="C58" s="60"/>
      <c r="D58" s="60"/>
      <c r="E58" s="60"/>
      <c r="F58" s="60"/>
      <c r="G58" s="13">
        <v>45971</v>
      </c>
      <c r="H58" s="31" t="s">
        <v>1665</v>
      </c>
      <c r="I58" s="5">
        <v>115</v>
      </c>
      <c r="J58" s="5" t="s">
        <v>288</v>
      </c>
      <c r="K58" s="5" t="s">
        <v>1666</v>
      </c>
      <c r="L58" s="5">
        <v>133.99</v>
      </c>
      <c r="M58" s="5" t="s">
        <v>89</v>
      </c>
      <c r="N58" s="5" t="s">
        <v>1663</v>
      </c>
      <c r="O58" s="5">
        <v>339.46</v>
      </c>
      <c r="P58" s="5" t="s">
        <v>825</v>
      </c>
      <c r="Q58" s="5" t="s">
        <v>1663</v>
      </c>
      <c r="R58" s="5">
        <v>659.87</v>
      </c>
      <c r="S58" s="32" t="s">
        <v>825</v>
      </c>
      <c r="T58" s="31" t="s">
        <v>115</v>
      </c>
      <c r="U58" s="5" t="s">
        <v>115</v>
      </c>
      <c r="V58" s="5" t="s">
        <v>115</v>
      </c>
      <c r="W58" s="5" t="s">
        <v>115</v>
      </c>
      <c r="X58" s="5" t="s">
        <v>115</v>
      </c>
      <c r="Y58" s="5" t="s">
        <v>115</v>
      </c>
      <c r="Z58" s="5" t="s">
        <v>115</v>
      </c>
      <c r="AA58" s="5" t="s">
        <v>115</v>
      </c>
      <c r="AB58" s="5" t="s">
        <v>115</v>
      </c>
      <c r="AC58" s="5" t="s">
        <v>115</v>
      </c>
      <c r="AD58" s="5" t="s">
        <v>115</v>
      </c>
      <c r="AE58" s="32" t="s">
        <v>115</v>
      </c>
      <c r="AF58" s="31" t="s">
        <v>1668</v>
      </c>
      <c r="AG58" s="5">
        <v>238</v>
      </c>
      <c r="AH58" s="5">
        <v>238</v>
      </c>
      <c r="AI58" s="5">
        <v>476</v>
      </c>
      <c r="AJ58" s="5">
        <v>714</v>
      </c>
      <c r="AK58" s="32" t="s">
        <v>161</v>
      </c>
      <c r="AL58" s="27"/>
    </row>
    <row r="59" spans="1:38" ht="13.5" customHeight="1" x14ac:dyDescent="0.25">
      <c r="A59" s="3">
        <v>21</v>
      </c>
      <c r="B59" s="60" t="s">
        <v>22</v>
      </c>
      <c r="C59" s="60" t="s">
        <v>638</v>
      </c>
      <c r="D59" s="60" t="s">
        <v>31</v>
      </c>
      <c r="E59" s="60" t="s">
        <v>642</v>
      </c>
      <c r="F59" s="61">
        <v>45940</v>
      </c>
      <c r="G59" s="13">
        <v>45942</v>
      </c>
      <c r="H59" s="35">
        <v>0.55208333333333337</v>
      </c>
      <c r="I59" s="5">
        <v>193</v>
      </c>
      <c r="J59" s="5" t="s">
        <v>190</v>
      </c>
      <c r="K59" s="8">
        <v>0.55208333333333337</v>
      </c>
      <c r="L59" s="15">
        <v>192</v>
      </c>
      <c r="M59" s="5" t="s">
        <v>190</v>
      </c>
      <c r="N59" s="8">
        <v>0.55208333333333337</v>
      </c>
      <c r="O59" s="15">
        <v>385</v>
      </c>
      <c r="P59" s="5" t="s">
        <v>190</v>
      </c>
      <c r="Q59" s="8">
        <v>0.55208333333333337</v>
      </c>
      <c r="R59" s="5">
        <v>632</v>
      </c>
      <c r="S59" s="32" t="s">
        <v>190</v>
      </c>
      <c r="T59" s="36" t="s">
        <v>85</v>
      </c>
      <c r="U59" s="4" t="s">
        <v>85</v>
      </c>
      <c r="V59" s="4" t="s">
        <v>85</v>
      </c>
      <c r="W59" s="4" t="s">
        <v>85</v>
      </c>
      <c r="X59" s="4" t="s">
        <v>85</v>
      </c>
      <c r="Y59" s="4" t="s">
        <v>85</v>
      </c>
      <c r="Z59" s="4" t="s">
        <v>85</v>
      </c>
      <c r="AA59" s="4" t="s">
        <v>85</v>
      </c>
      <c r="AB59" s="4" t="s">
        <v>85</v>
      </c>
      <c r="AC59" s="4" t="s">
        <v>85</v>
      </c>
      <c r="AD59" s="4" t="s">
        <v>85</v>
      </c>
      <c r="AE59" s="37" t="s">
        <v>85</v>
      </c>
      <c r="AF59" s="35">
        <v>0.42430555555555555</v>
      </c>
      <c r="AG59" s="5">
        <v>33</v>
      </c>
      <c r="AH59" s="5">
        <v>33</v>
      </c>
      <c r="AI59" s="5">
        <v>66</v>
      </c>
      <c r="AJ59" s="5">
        <v>102</v>
      </c>
      <c r="AK59" s="32" t="s">
        <v>643</v>
      </c>
      <c r="AL59" s="27" t="s">
        <v>1934</v>
      </c>
    </row>
    <row r="60" spans="1:38" ht="13.5" customHeight="1" x14ac:dyDescent="0.25">
      <c r="A60" s="3">
        <v>21</v>
      </c>
      <c r="B60" s="60"/>
      <c r="C60" s="60"/>
      <c r="D60" s="60"/>
      <c r="E60" s="60"/>
      <c r="F60" s="60"/>
      <c r="G60" s="13">
        <v>45944</v>
      </c>
      <c r="H60" s="35">
        <v>0.55208333333333337</v>
      </c>
      <c r="I60" s="5">
        <v>190</v>
      </c>
      <c r="J60" s="5" t="s">
        <v>190</v>
      </c>
      <c r="K60" s="8">
        <v>0.55208333333333337</v>
      </c>
      <c r="L60" s="15">
        <v>190</v>
      </c>
      <c r="M60" s="5" t="s">
        <v>190</v>
      </c>
      <c r="N60" s="8">
        <v>0.55208333333333337</v>
      </c>
      <c r="O60" s="5">
        <v>382</v>
      </c>
      <c r="P60" s="5" t="s">
        <v>190</v>
      </c>
      <c r="Q60" s="16">
        <v>0.55208333333333337</v>
      </c>
      <c r="R60" s="5">
        <v>629</v>
      </c>
      <c r="S60" s="32" t="s">
        <v>190</v>
      </c>
      <c r="T60" s="35">
        <v>0.34722222222222221</v>
      </c>
      <c r="U60" s="5">
        <v>293</v>
      </c>
      <c r="V60" s="15" t="s">
        <v>1932</v>
      </c>
      <c r="W60" s="8">
        <v>0.34722222222222221</v>
      </c>
      <c r="X60" s="5">
        <v>294</v>
      </c>
      <c r="Y60" s="15" t="s">
        <v>1932</v>
      </c>
      <c r="Z60" s="8">
        <v>0.34722222222222221</v>
      </c>
      <c r="AA60" s="5">
        <v>600</v>
      </c>
      <c r="AB60" s="15" t="s">
        <v>1932</v>
      </c>
      <c r="AC60" s="8">
        <v>0.34722222222222221</v>
      </c>
      <c r="AD60" s="5">
        <v>1045</v>
      </c>
      <c r="AE60" s="34" t="s">
        <v>1932</v>
      </c>
      <c r="AF60" s="35">
        <v>0.42430555555555555</v>
      </c>
      <c r="AG60" s="5">
        <v>36</v>
      </c>
      <c r="AH60" s="5">
        <v>36</v>
      </c>
      <c r="AI60" s="5">
        <v>72</v>
      </c>
      <c r="AJ60" s="5">
        <v>114</v>
      </c>
      <c r="AK60" s="32" t="s">
        <v>643</v>
      </c>
      <c r="AL60" s="27"/>
    </row>
    <row r="61" spans="1:38" ht="13.5" customHeight="1" x14ac:dyDescent="0.25">
      <c r="A61" s="3">
        <v>21</v>
      </c>
      <c r="B61" s="60"/>
      <c r="C61" s="60"/>
      <c r="D61" s="60"/>
      <c r="E61" s="60"/>
      <c r="F61" s="60"/>
      <c r="G61" s="13">
        <v>45947</v>
      </c>
      <c r="H61" s="35" t="s">
        <v>659</v>
      </c>
      <c r="I61" s="8" t="s">
        <v>659</v>
      </c>
      <c r="J61" s="8" t="s">
        <v>659</v>
      </c>
      <c r="K61" s="8" t="s">
        <v>659</v>
      </c>
      <c r="L61" s="8" t="s">
        <v>659</v>
      </c>
      <c r="M61" s="8" t="s">
        <v>659</v>
      </c>
      <c r="N61" s="8" t="s">
        <v>659</v>
      </c>
      <c r="O61" s="8" t="s">
        <v>659</v>
      </c>
      <c r="P61" s="8" t="s">
        <v>659</v>
      </c>
      <c r="Q61" s="8" t="s">
        <v>659</v>
      </c>
      <c r="R61" s="8" t="s">
        <v>659</v>
      </c>
      <c r="S61" s="51" t="s">
        <v>659</v>
      </c>
      <c r="T61" s="35">
        <v>0.82291666666666663</v>
      </c>
      <c r="U61" s="5">
        <v>76</v>
      </c>
      <c r="V61" s="15" t="s">
        <v>1933</v>
      </c>
      <c r="W61" s="8">
        <v>0.82291666666666663</v>
      </c>
      <c r="X61" s="5">
        <v>76</v>
      </c>
      <c r="Y61" s="15" t="s">
        <v>1933</v>
      </c>
      <c r="Z61" s="8">
        <v>0.82291666666666663</v>
      </c>
      <c r="AA61" s="5">
        <v>150</v>
      </c>
      <c r="AB61" s="15" t="s">
        <v>1933</v>
      </c>
      <c r="AC61" s="8">
        <v>0.82291666666666663</v>
      </c>
      <c r="AD61" s="5">
        <v>300</v>
      </c>
      <c r="AE61" s="34" t="s">
        <v>1933</v>
      </c>
      <c r="AF61" s="35">
        <v>0.42430555555555555</v>
      </c>
      <c r="AG61" s="5">
        <v>36</v>
      </c>
      <c r="AH61" s="5">
        <v>36</v>
      </c>
      <c r="AI61" s="5">
        <v>72</v>
      </c>
      <c r="AJ61" s="5">
        <v>114</v>
      </c>
      <c r="AK61" s="32" t="s">
        <v>643</v>
      </c>
      <c r="AL61" s="27"/>
    </row>
    <row r="62" spans="1:38" ht="13.5" customHeight="1" x14ac:dyDescent="0.25">
      <c r="A62" s="3">
        <v>22</v>
      </c>
      <c r="B62" s="60" t="s">
        <v>41</v>
      </c>
      <c r="C62" s="60" t="s">
        <v>86</v>
      </c>
      <c r="D62" s="60" t="s">
        <v>39</v>
      </c>
      <c r="E62" s="60" t="s">
        <v>87</v>
      </c>
      <c r="F62" s="61">
        <v>45936</v>
      </c>
      <c r="G62" s="13">
        <v>45938</v>
      </c>
      <c r="H62" s="31" t="s">
        <v>279</v>
      </c>
      <c r="I62" s="5">
        <v>47.28</v>
      </c>
      <c r="J62" s="5" t="s">
        <v>95</v>
      </c>
      <c r="K62" s="5" t="s">
        <v>279</v>
      </c>
      <c r="L62" s="5">
        <v>71.989999999999995</v>
      </c>
      <c r="M62" s="5" t="s">
        <v>95</v>
      </c>
      <c r="N62" s="15" t="s">
        <v>280</v>
      </c>
      <c r="O62" s="5">
        <v>170.64</v>
      </c>
      <c r="P62" s="5" t="s">
        <v>89</v>
      </c>
      <c r="Q62" s="5" t="s">
        <v>281</v>
      </c>
      <c r="R62" s="5">
        <v>334.85</v>
      </c>
      <c r="S62" s="32" t="s">
        <v>95</v>
      </c>
      <c r="T62" s="31" t="s">
        <v>279</v>
      </c>
      <c r="U62" s="5">
        <v>47.28</v>
      </c>
      <c r="V62" s="5" t="s">
        <v>95</v>
      </c>
      <c r="W62" s="5" t="s">
        <v>279</v>
      </c>
      <c r="X62" s="5">
        <v>71.989999999999995</v>
      </c>
      <c r="Y62" s="5" t="s">
        <v>95</v>
      </c>
      <c r="Z62" s="15" t="s">
        <v>280</v>
      </c>
      <c r="AA62" s="5">
        <v>170.64</v>
      </c>
      <c r="AB62" s="5" t="s">
        <v>89</v>
      </c>
      <c r="AC62" s="5" t="s">
        <v>281</v>
      </c>
      <c r="AD62" s="5">
        <v>334.85</v>
      </c>
      <c r="AE62" s="32" t="s">
        <v>95</v>
      </c>
      <c r="AF62" s="31" t="s">
        <v>282</v>
      </c>
      <c r="AG62" s="5">
        <v>69</v>
      </c>
      <c r="AH62" s="5">
        <v>69</v>
      </c>
      <c r="AI62" s="5">
        <v>138</v>
      </c>
      <c r="AJ62" s="5">
        <v>206</v>
      </c>
      <c r="AK62" s="32" t="s">
        <v>283</v>
      </c>
      <c r="AL62" s="27"/>
    </row>
    <row r="63" spans="1:38" ht="13.5" customHeight="1" x14ac:dyDescent="0.25">
      <c r="A63" s="3">
        <v>22</v>
      </c>
      <c r="B63" s="60"/>
      <c r="C63" s="60"/>
      <c r="D63" s="60"/>
      <c r="E63" s="60"/>
      <c r="F63" s="60"/>
      <c r="G63" s="13">
        <v>45940</v>
      </c>
      <c r="H63" s="31" t="s">
        <v>284</v>
      </c>
      <c r="I63" s="5">
        <v>47.21</v>
      </c>
      <c r="J63" s="5" t="s">
        <v>102</v>
      </c>
      <c r="K63" s="5" t="s">
        <v>284</v>
      </c>
      <c r="L63" s="5">
        <v>77.180000000000007</v>
      </c>
      <c r="M63" s="5" t="s">
        <v>111</v>
      </c>
      <c r="N63" s="15" t="s">
        <v>280</v>
      </c>
      <c r="O63" s="5">
        <v>224.53</v>
      </c>
      <c r="P63" s="5" t="s">
        <v>89</v>
      </c>
      <c r="Q63" s="5" t="s">
        <v>285</v>
      </c>
      <c r="R63" s="5">
        <v>563.79999999999995</v>
      </c>
      <c r="S63" s="32" t="s">
        <v>95</v>
      </c>
      <c r="T63" s="31" t="s">
        <v>284</v>
      </c>
      <c r="U63" s="5">
        <v>47.21</v>
      </c>
      <c r="V63" s="5" t="s">
        <v>102</v>
      </c>
      <c r="W63" s="5" t="s">
        <v>284</v>
      </c>
      <c r="X63" s="5">
        <v>77.180000000000007</v>
      </c>
      <c r="Y63" s="5" t="s">
        <v>111</v>
      </c>
      <c r="Z63" s="15" t="s">
        <v>280</v>
      </c>
      <c r="AA63" s="5">
        <v>224.53</v>
      </c>
      <c r="AB63" s="5" t="s">
        <v>89</v>
      </c>
      <c r="AC63" s="5" t="s">
        <v>285</v>
      </c>
      <c r="AD63" s="5">
        <v>563.79999999999995</v>
      </c>
      <c r="AE63" s="32" t="s">
        <v>95</v>
      </c>
      <c r="AF63" s="31" t="s">
        <v>282</v>
      </c>
      <c r="AG63" s="5">
        <v>89</v>
      </c>
      <c r="AH63" s="5">
        <v>89</v>
      </c>
      <c r="AI63" s="5">
        <v>178</v>
      </c>
      <c r="AJ63" s="5">
        <v>296</v>
      </c>
      <c r="AK63" s="32" t="s">
        <v>283</v>
      </c>
      <c r="AL63" s="27"/>
    </row>
    <row r="64" spans="1:38" ht="13.5" customHeight="1" x14ac:dyDescent="0.25">
      <c r="A64" s="3">
        <v>22</v>
      </c>
      <c r="B64" s="60"/>
      <c r="C64" s="60"/>
      <c r="D64" s="60"/>
      <c r="E64" s="60"/>
      <c r="F64" s="60"/>
      <c r="G64" s="13">
        <v>45943</v>
      </c>
      <c r="H64" s="31" t="s">
        <v>284</v>
      </c>
      <c r="I64" s="5">
        <v>32.159999999999997</v>
      </c>
      <c r="J64" s="5" t="s">
        <v>111</v>
      </c>
      <c r="K64" s="5" t="s">
        <v>284</v>
      </c>
      <c r="L64" s="5">
        <v>65.52</v>
      </c>
      <c r="M64" s="5" t="s">
        <v>111</v>
      </c>
      <c r="N64" s="15" t="s">
        <v>281</v>
      </c>
      <c r="O64" s="5">
        <v>153.82</v>
      </c>
      <c r="P64" s="5" t="s">
        <v>89</v>
      </c>
      <c r="Q64" s="5" t="s">
        <v>281</v>
      </c>
      <c r="R64" s="5">
        <v>273.64</v>
      </c>
      <c r="S64" s="32" t="s">
        <v>95</v>
      </c>
      <c r="T64" s="31" t="s">
        <v>284</v>
      </c>
      <c r="U64" s="5">
        <v>32.159999999999997</v>
      </c>
      <c r="V64" s="5" t="s">
        <v>111</v>
      </c>
      <c r="W64" s="5" t="s">
        <v>284</v>
      </c>
      <c r="X64" s="5">
        <v>65.52</v>
      </c>
      <c r="Y64" s="5" t="s">
        <v>111</v>
      </c>
      <c r="Z64" s="15" t="s">
        <v>281</v>
      </c>
      <c r="AA64" s="5">
        <v>153.82</v>
      </c>
      <c r="AB64" s="5" t="s">
        <v>89</v>
      </c>
      <c r="AC64" s="5" t="s">
        <v>281</v>
      </c>
      <c r="AD64" s="5">
        <v>273.64</v>
      </c>
      <c r="AE64" s="32" t="s">
        <v>95</v>
      </c>
      <c r="AF64" s="31" t="s">
        <v>286</v>
      </c>
      <c r="AG64" s="5">
        <v>89</v>
      </c>
      <c r="AH64" s="5">
        <v>89</v>
      </c>
      <c r="AI64" s="5">
        <v>178</v>
      </c>
      <c r="AJ64" s="5">
        <v>266</v>
      </c>
      <c r="AK64" s="32" t="s">
        <v>283</v>
      </c>
      <c r="AL64" s="27"/>
    </row>
    <row r="65" spans="1:38" ht="13.5" customHeight="1" x14ac:dyDescent="0.25">
      <c r="A65" s="3">
        <v>23</v>
      </c>
      <c r="B65" s="60" t="s">
        <v>61</v>
      </c>
      <c r="C65" s="60" t="s">
        <v>789</v>
      </c>
      <c r="D65" s="60" t="s">
        <v>62</v>
      </c>
      <c r="E65" s="60" t="s">
        <v>789</v>
      </c>
      <c r="F65" s="61">
        <v>45951</v>
      </c>
      <c r="G65" s="13">
        <v>45953</v>
      </c>
      <c r="H65" s="31" t="s">
        <v>659</v>
      </c>
      <c r="I65" s="5" t="s">
        <v>659</v>
      </c>
      <c r="J65" s="5" t="s">
        <v>659</v>
      </c>
      <c r="K65" s="5" t="s">
        <v>659</v>
      </c>
      <c r="L65" s="5" t="s">
        <v>659</v>
      </c>
      <c r="M65" s="5" t="s">
        <v>659</v>
      </c>
      <c r="N65" s="5" t="s">
        <v>659</v>
      </c>
      <c r="O65" s="5" t="s">
        <v>659</v>
      </c>
      <c r="P65" s="5" t="s">
        <v>659</v>
      </c>
      <c r="Q65" s="5" t="s">
        <v>659</v>
      </c>
      <c r="R65" s="5" t="s">
        <v>659</v>
      </c>
      <c r="S65" s="32" t="s">
        <v>659</v>
      </c>
      <c r="T65" s="31" t="s">
        <v>790</v>
      </c>
      <c r="U65" s="5">
        <v>87</v>
      </c>
      <c r="V65" s="5" t="s">
        <v>791</v>
      </c>
      <c r="W65" s="5" t="s">
        <v>790</v>
      </c>
      <c r="X65" s="5">
        <v>87</v>
      </c>
      <c r="Y65" s="5" t="s">
        <v>791</v>
      </c>
      <c r="Z65" s="5" t="s">
        <v>790</v>
      </c>
      <c r="AA65" s="5">
        <v>136</v>
      </c>
      <c r="AB65" s="5" t="s">
        <v>791</v>
      </c>
      <c r="AC65" s="5" t="s">
        <v>790</v>
      </c>
      <c r="AD65" s="5">
        <v>524</v>
      </c>
      <c r="AE65" s="32" t="s">
        <v>791</v>
      </c>
      <c r="AF65" s="31" t="s">
        <v>792</v>
      </c>
      <c r="AG65" s="5">
        <v>43</v>
      </c>
      <c r="AH65" s="5">
        <v>43</v>
      </c>
      <c r="AI65" s="5">
        <v>86</v>
      </c>
      <c r="AJ65" s="5">
        <v>86</v>
      </c>
      <c r="AK65" s="32" t="s">
        <v>793</v>
      </c>
      <c r="AL65" s="27" t="s">
        <v>794</v>
      </c>
    </row>
    <row r="66" spans="1:38" ht="13.5" customHeight="1" x14ac:dyDescent="0.25">
      <c r="A66" s="3">
        <v>23</v>
      </c>
      <c r="B66" s="60"/>
      <c r="C66" s="60"/>
      <c r="D66" s="60"/>
      <c r="E66" s="60"/>
      <c r="F66" s="60"/>
      <c r="G66" s="13">
        <v>45955</v>
      </c>
      <c r="H66" s="31" t="s">
        <v>659</v>
      </c>
      <c r="I66" s="5" t="s">
        <v>659</v>
      </c>
      <c r="J66" s="5" t="s">
        <v>659</v>
      </c>
      <c r="K66" s="5" t="s">
        <v>659</v>
      </c>
      <c r="L66" s="5" t="s">
        <v>659</v>
      </c>
      <c r="M66" s="5" t="s">
        <v>659</v>
      </c>
      <c r="N66" s="5" t="s">
        <v>659</v>
      </c>
      <c r="O66" s="5" t="s">
        <v>659</v>
      </c>
      <c r="P66" s="5" t="s">
        <v>659</v>
      </c>
      <c r="Q66" s="5" t="s">
        <v>659</v>
      </c>
      <c r="R66" s="5" t="s">
        <v>659</v>
      </c>
      <c r="S66" s="32" t="s">
        <v>659</v>
      </c>
      <c r="T66" s="31" t="s">
        <v>795</v>
      </c>
      <c r="U66" s="5">
        <v>106</v>
      </c>
      <c r="V66" s="5" t="s">
        <v>791</v>
      </c>
      <c r="W66" s="5" t="s">
        <v>795</v>
      </c>
      <c r="X66" s="5">
        <v>106</v>
      </c>
      <c r="Y66" s="5" t="s">
        <v>791</v>
      </c>
      <c r="Z66" s="5" t="s">
        <v>795</v>
      </c>
      <c r="AA66" s="5">
        <v>278</v>
      </c>
      <c r="AB66" s="5" t="s">
        <v>791</v>
      </c>
      <c r="AC66" s="5" t="s">
        <v>796</v>
      </c>
      <c r="AD66" s="5">
        <v>584</v>
      </c>
      <c r="AE66" s="32" t="s">
        <v>791</v>
      </c>
      <c r="AF66" s="31" t="s">
        <v>797</v>
      </c>
      <c r="AG66" s="5">
        <v>43</v>
      </c>
      <c r="AH66" s="5">
        <v>43</v>
      </c>
      <c r="AI66" s="5">
        <v>86</v>
      </c>
      <c r="AJ66" s="5">
        <v>86</v>
      </c>
      <c r="AK66" s="32" t="s">
        <v>793</v>
      </c>
      <c r="AL66" s="27" t="s">
        <v>794</v>
      </c>
    </row>
    <row r="67" spans="1:38" ht="13.5" customHeight="1" x14ac:dyDescent="0.25">
      <c r="A67" s="3">
        <v>23</v>
      </c>
      <c r="B67" s="60"/>
      <c r="C67" s="60"/>
      <c r="D67" s="60"/>
      <c r="E67" s="60"/>
      <c r="F67" s="60"/>
      <c r="G67" s="13">
        <v>45958</v>
      </c>
      <c r="H67" s="31" t="s">
        <v>659</v>
      </c>
      <c r="I67" s="5" t="s">
        <v>659</v>
      </c>
      <c r="J67" s="5" t="s">
        <v>659</v>
      </c>
      <c r="K67" s="5" t="s">
        <v>659</v>
      </c>
      <c r="L67" s="5" t="s">
        <v>659</v>
      </c>
      <c r="M67" s="5" t="s">
        <v>659</v>
      </c>
      <c r="N67" s="5" t="s">
        <v>659</v>
      </c>
      <c r="O67" s="5" t="s">
        <v>659</v>
      </c>
      <c r="P67" s="5" t="s">
        <v>659</v>
      </c>
      <c r="Q67" s="5" t="s">
        <v>659</v>
      </c>
      <c r="R67" s="5" t="s">
        <v>659</v>
      </c>
      <c r="S67" s="32" t="s">
        <v>659</v>
      </c>
      <c r="T67" s="31" t="s">
        <v>653</v>
      </c>
      <c r="U67" s="5">
        <v>52</v>
      </c>
      <c r="V67" s="5" t="s">
        <v>791</v>
      </c>
      <c r="W67" s="5" t="s">
        <v>653</v>
      </c>
      <c r="X67" s="5">
        <v>52</v>
      </c>
      <c r="Y67" s="5" t="s">
        <v>791</v>
      </c>
      <c r="Z67" s="5" t="s">
        <v>653</v>
      </c>
      <c r="AA67" s="5">
        <v>176</v>
      </c>
      <c r="AB67" s="5" t="s">
        <v>791</v>
      </c>
      <c r="AC67" s="5" t="s">
        <v>653</v>
      </c>
      <c r="AD67" s="5">
        <v>352</v>
      </c>
      <c r="AE67" s="32" t="s">
        <v>791</v>
      </c>
      <c r="AF67" s="31" t="s">
        <v>792</v>
      </c>
      <c r="AG67" s="5">
        <v>43</v>
      </c>
      <c r="AH67" s="5">
        <v>43</v>
      </c>
      <c r="AI67" s="5">
        <v>86</v>
      </c>
      <c r="AJ67" s="5">
        <v>86</v>
      </c>
      <c r="AK67" s="32" t="s">
        <v>793</v>
      </c>
      <c r="AL67" s="27" t="s">
        <v>794</v>
      </c>
    </row>
    <row r="68" spans="1:38" ht="13.5" customHeight="1" x14ac:dyDescent="0.25">
      <c r="A68" s="3">
        <v>24</v>
      </c>
      <c r="B68" s="60" t="s">
        <v>41</v>
      </c>
      <c r="C68" s="60" t="s">
        <v>86</v>
      </c>
      <c r="D68" s="60" t="s">
        <v>11</v>
      </c>
      <c r="E68" s="60" t="s">
        <v>567</v>
      </c>
      <c r="F68" s="61">
        <v>45940</v>
      </c>
      <c r="G68" s="13">
        <v>45942</v>
      </c>
      <c r="H68" s="31" t="s">
        <v>659</v>
      </c>
      <c r="I68" s="5" t="s">
        <v>659</v>
      </c>
      <c r="J68" s="5" t="s">
        <v>659</v>
      </c>
      <c r="K68" s="5" t="s">
        <v>659</v>
      </c>
      <c r="L68" s="5" t="s">
        <v>659</v>
      </c>
      <c r="M68" s="5" t="s">
        <v>659</v>
      </c>
      <c r="N68" s="5" t="s">
        <v>659</v>
      </c>
      <c r="O68" s="5" t="s">
        <v>659</v>
      </c>
      <c r="P68" s="5" t="s">
        <v>659</v>
      </c>
      <c r="Q68" s="5" t="s">
        <v>659</v>
      </c>
      <c r="R68" s="5" t="s">
        <v>659</v>
      </c>
      <c r="S68" s="32" t="s">
        <v>659</v>
      </c>
      <c r="T68" s="33" t="s">
        <v>568</v>
      </c>
      <c r="U68" s="5">
        <v>146</v>
      </c>
      <c r="V68" s="5" t="s">
        <v>231</v>
      </c>
      <c r="W68" s="15" t="s">
        <v>568</v>
      </c>
      <c r="X68" s="5">
        <v>276</v>
      </c>
      <c r="Y68" s="5" t="s">
        <v>231</v>
      </c>
      <c r="Z68" s="15" t="s">
        <v>569</v>
      </c>
      <c r="AA68" s="5">
        <v>397</v>
      </c>
      <c r="AB68" s="5" t="s">
        <v>570</v>
      </c>
      <c r="AC68" s="15" t="s">
        <v>571</v>
      </c>
      <c r="AD68" s="5">
        <v>775</v>
      </c>
      <c r="AE68" s="32" t="s">
        <v>570</v>
      </c>
      <c r="AF68" s="35">
        <v>0.59583333333333333</v>
      </c>
      <c r="AG68" s="15">
        <v>149</v>
      </c>
      <c r="AH68" s="15">
        <v>149</v>
      </c>
      <c r="AI68" s="15">
        <v>298</v>
      </c>
      <c r="AJ68" s="5">
        <v>389</v>
      </c>
      <c r="AK68" s="32" t="s">
        <v>572</v>
      </c>
      <c r="AL68" s="27"/>
    </row>
    <row r="69" spans="1:38" ht="13.5" customHeight="1" x14ac:dyDescent="0.25">
      <c r="A69" s="3">
        <v>24</v>
      </c>
      <c r="B69" s="60"/>
      <c r="C69" s="60"/>
      <c r="D69" s="60"/>
      <c r="E69" s="60"/>
      <c r="F69" s="60"/>
      <c r="G69" s="13">
        <v>45944</v>
      </c>
      <c r="H69" s="31" t="s">
        <v>659</v>
      </c>
      <c r="I69" s="5" t="s">
        <v>659</v>
      </c>
      <c r="J69" s="5" t="s">
        <v>659</v>
      </c>
      <c r="K69" s="5" t="s">
        <v>659</v>
      </c>
      <c r="L69" s="5" t="s">
        <v>659</v>
      </c>
      <c r="M69" s="5" t="s">
        <v>659</v>
      </c>
      <c r="N69" s="5" t="s">
        <v>659</v>
      </c>
      <c r="O69" s="5" t="s">
        <v>659</v>
      </c>
      <c r="P69" s="5" t="s">
        <v>659</v>
      </c>
      <c r="Q69" s="5" t="s">
        <v>659</v>
      </c>
      <c r="R69" s="5" t="s">
        <v>659</v>
      </c>
      <c r="S69" s="32" t="s">
        <v>659</v>
      </c>
      <c r="T69" s="33" t="s">
        <v>573</v>
      </c>
      <c r="U69" s="5">
        <v>101</v>
      </c>
      <c r="V69" s="5" t="s">
        <v>401</v>
      </c>
      <c r="W69" s="15" t="s">
        <v>573</v>
      </c>
      <c r="X69" s="5">
        <v>126</v>
      </c>
      <c r="Y69" s="5" t="s">
        <v>401</v>
      </c>
      <c r="Z69" s="15" t="s">
        <v>574</v>
      </c>
      <c r="AA69" s="5">
        <v>358</v>
      </c>
      <c r="AB69" s="5" t="s">
        <v>401</v>
      </c>
      <c r="AC69" s="15" t="s">
        <v>575</v>
      </c>
      <c r="AD69" s="5">
        <v>581</v>
      </c>
      <c r="AE69" s="32" t="s">
        <v>570</v>
      </c>
      <c r="AF69" s="35">
        <v>0.3263888888888889</v>
      </c>
      <c r="AG69" s="5">
        <v>97</v>
      </c>
      <c r="AH69" s="5">
        <v>97</v>
      </c>
      <c r="AI69" s="5">
        <v>194</v>
      </c>
      <c r="AJ69" s="5">
        <v>276</v>
      </c>
      <c r="AK69" s="32" t="s">
        <v>572</v>
      </c>
      <c r="AL69" s="27"/>
    </row>
    <row r="70" spans="1:38" ht="13.5" customHeight="1" x14ac:dyDescent="0.25">
      <c r="A70" s="3">
        <v>24</v>
      </c>
      <c r="B70" s="60"/>
      <c r="C70" s="60"/>
      <c r="D70" s="60"/>
      <c r="E70" s="60"/>
      <c r="F70" s="60"/>
      <c r="G70" s="13">
        <v>45947</v>
      </c>
      <c r="H70" s="33" t="s">
        <v>576</v>
      </c>
      <c r="I70" s="5">
        <v>151</v>
      </c>
      <c r="J70" s="5" t="s">
        <v>401</v>
      </c>
      <c r="K70" s="15" t="s">
        <v>576</v>
      </c>
      <c r="L70" s="5">
        <v>206</v>
      </c>
      <c r="M70" s="5" t="s">
        <v>401</v>
      </c>
      <c r="N70" s="15" t="s">
        <v>576</v>
      </c>
      <c r="O70" s="5">
        <v>358</v>
      </c>
      <c r="P70" s="5" t="s">
        <v>401</v>
      </c>
      <c r="Q70" s="15" t="s">
        <v>576</v>
      </c>
      <c r="R70" s="5">
        <v>720</v>
      </c>
      <c r="S70" s="32" t="s">
        <v>401</v>
      </c>
      <c r="T70" s="31" t="s">
        <v>115</v>
      </c>
      <c r="U70" s="5" t="s">
        <v>115</v>
      </c>
      <c r="V70" s="5" t="s">
        <v>115</v>
      </c>
      <c r="W70" s="5" t="s">
        <v>115</v>
      </c>
      <c r="X70" s="5" t="s">
        <v>115</v>
      </c>
      <c r="Y70" s="5" t="s">
        <v>115</v>
      </c>
      <c r="Z70" s="5" t="s">
        <v>115</v>
      </c>
      <c r="AA70" s="5" t="s">
        <v>115</v>
      </c>
      <c r="AB70" s="5" t="s">
        <v>115</v>
      </c>
      <c r="AC70" s="5" t="s">
        <v>115</v>
      </c>
      <c r="AD70" s="5" t="s">
        <v>115</v>
      </c>
      <c r="AE70" s="32" t="s">
        <v>115</v>
      </c>
      <c r="AF70" s="35">
        <v>0.22083333333333333</v>
      </c>
      <c r="AG70" s="5">
        <v>149</v>
      </c>
      <c r="AH70" s="5">
        <v>149</v>
      </c>
      <c r="AI70" s="5">
        <v>298</v>
      </c>
      <c r="AJ70" s="5">
        <v>536</v>
      </c>
      <c r="AK70" s="32" t="s">
        <v>572</v>
      </c>
      <c r="AL70" s="27"/>
    </row>
    <row r="71" spans="1:38" ht="13.5" customHeight="1" x14ac:dyDescent="0.25">
      <c r="A71" s="3">
        <v>25</v>
      </c>
      <c r="B71" s="62" t="s">
        <v>1044</v>
      </c>
      <c r="C71" s="62" t="s">
        <v>398</v>
      </c>
      <c r="D71" s="62" t="s">
        <v>54</v>
      </c>
      <c r="E71" s="62" t="s">
        <v>398</v>
      </c>
      <c r="F71" s="63">
        <v>45956</v>
      </c>
      <c r="G71" s="26">
        <v>45958</v>
      </c>
      <c r="H71" s="31" t="s">
        <v>659</v>
      </c>
      <c r="I71" s="5" t="s">
        <v>659</v>
      </c>
      <c r="J71" s="5" t="s">
        <v>659</v>
      </c>
      <c r="K71" s="5" t="s">
        <v>659</v>
      </c>
      <c r="L71" s="5" t="s">
        <v>659</v>
      </c>
      <c r="M71" s="5" t="s">
        <v>659</v>
      </c>
      <c r="N71" s="5" t="s">
        <v>659</v>
      </c>
      <c r="O71" s="5" t="s">
        <v>659</v>
      </c>
      <c r="P71" s="5" t="s">
        <v>659</v>
      </c>
      <c r="Q71" s="5" t="s">
        <v>659</v>
      </c>
      <c r="R71" s="5" t="s">
        <v>659</v>
      </c>
      <c r="S71" s="32" t="s">
        <v>659</v>
      </c>
      <c r="T71" s="33" t="s">
        <v>1045</v>
      </c>
      <c r="U71" s="5">
        <v>128.50919999999999</v>
      </c>
      <c r="V71" s="15" t="s">
        <v>401</v>
      </c>
      <c r="W71" s="15" t="s">
        <v>1045</v>
      </c>
      <c r="X71" s="5">
        <v>219.24</v>
      </c>
      <c r="Y71" s="15" t="s">
        <v>401</v>
      </c>
      <c r="Z71" s="15" t="s">
        <v>1045</v>
      </c>
      <c r="AA71" s="5">
        <v>336.69</v>
      </c>
      <c r="AB71" s="15" t="s">
        <v>401</v>
      </c>
      <c r="AC71" s="15" t="s">
        <v>1045</v>
      </c>
      <c r="AD71" s="5">
        <v>683.13239999999996</v>
      </c>
      <c r="AE71" s="34" t="s">
        <v>401</v>
      </c>
      <c r="AF71" s="33" t="s">
        <v>1046</v>
      </c>
      <c r="AG71" s="15">
        <v>76.5</v>
      </c>
      <c r="AH71" s="15">
        <v>76.5</v>
      </c>
      <c r="AI71" s="15">
        <v>153</v>
      </c>
      <c r="AJ71" s="15">
        <v>281.60000000000002</v>
      </c>
      <c r="AK71" s="32" t="s">
        <v>1047</v>
      </c>
      <c r="AL71" s="27"/>
    </row>
    <row r="72" spans="1:38" ht="13.5" customHeight="1" x14ac:dyDescent="0.25">
      <c r="A72" s="3">
        <v>25</v>
      </c>
      <c r="B72" s="62"/>
      <c r="C72" s="62"/>
      <c r="D72" s="62"/>
      <c r="E72" s="62"/>
      <c r="F72" s="63"/>
      <c r="G72" s="26">
        <v>45960</v>
      </c>
      <c r="H72" s="31" t="s">
        <v>659</v>
      </c>
      <c r="I72" s="5" t="s">
        <v>659</v>
      </c>
      <c r="J72" s="5" t="s">
        <v>659</v>
      </c>
      <c r="K72" s="5" t="s">
        <v>659</v>
      </c>
      <c r="L72" s="5" t="s">
        <v>659</v>
      </c>
      <c r="M72" s="5" t="s">
        <v>659</v>
      </c>
      <c r="N72" s="5" t="s">
        <v>659</v>
      </c>
      <c r="O72" s="5" t="s">
        <v>659</v>
      </c>
      <c r="P72" s="5" t="s">
        <v>659</v>
      </c>
      <c r="Q72" s="5" t="s">
        <v>659</v>
      </c>
      <c r="R72" s="5" t="s">
        <v>659</v>
      </c>
      <c r="S72" s="32" t="s">
        <v>659</v>
      </c>
      <c r="T72" s="33" t="s">
        <v>1048</v>
      </c>
      <c r="U72" s="5">
        <v>176.04000000000002</v>
      </c>
      <c r="V72" s="15" t="s">
        <v>95</v>
      </c>
      <c r="W72" s="15" t="s">
        <v>1048</v>
      </c>
      <c r="X72" s="5">
        <v>219.49920000000003</v>
      </c>
      <c r="Y72" s="15" t="s">
        <v>95</v>
      </c>
      <c r="Z72" s="15" t="s">
        <v>1048</v>
      </c>
      <c r="AA72" s="5">
        <v>407.70000000000005</v>
      </c>
      <c r="AB72" s="15" t="s">
        <v>95</v>
      </c>
      <c r="AC72" s="15" t="s">
        <v>1048</v>
      </c>
      <c r="AD72" s="5">
        <v>816.48</v>
      </c>
      <c r="AE72" s="34" t="s">
        <v>95</v>
      </c>
      <c r="AF72" s="33" t="s">
        <v>1049</v>
      </c>
      <c r="AG72" s="15">
        <v>107.4</v>
      </c>
      <c r="AH72" s="15">
        <v>107.4</v>
      </c>
      <c r="AI72" s="15">
        <v>214.8</v>
      </c>
      <c r="AJ72" s="15">
        <v>395.6</v>
      </c>
      <c r="AK72" s="32" t="s">
        <v>1047</v>
      </c>
      <c r="AL72" s="27"/>
    </row>
    <row r="73" spans="1:38" ht="13.5" customHeight="1" x14ac:dyDescent="0.25">
      <c r="A73" s="3">
        <v>25</v>
      </c>
      <c r="B73" s="62"/>
      <c r="C73" s="62"/>
      <c r="D73" s="62"/>
      <c r="E73" s="62"/>
      <c r="F73" s="63"/>
      <c r="G73" s="26">
        <v>45963</v>
      </c>
      <c r="H73" s="31" t="s">
        <v>659</v>
      </c>
      <c r="I73" s="5" t="s">
        <v>659</v>
      </c>
      <c r="J73" s="5" t="s">
        <v>659</v>
      </c>
      <c r="K73" s="5" t="s">
        <v>659</v>
      </c>
      <c r="L73" s="5" t="s">
        <v>659</v>
      </c>
      <c r="M73" s="5" t="s">
        <v>659</v>
      </c>
      <c r="N73" s="5" t="s">
        <v>659</v>
      </c>
      <c r="O73" s="5" t="s">
        <v>659</v>
      </c>
      <c r="P73" s="5" t="s">
        <v>659</v>
      </c>
      <c r="Q73" s="5" t="s">
        <v>659</v>
      </c>
      <c r="R73" s="5" t="s">
        <v>659</v>
      </c>
      <c r="S73" s="32" t="s">
        <v>659</v>
      </c>
      <c r="T73" s="33" t="s">
        <v>1045</v>
      </c>
      <c r="U73" s="5">
        <v>141.48000000000002</v>
      </c>
      <c r="V73" s="15" t="s">
        <v>401</v>
      </c>
      <c r="W73" s="15" t="s">
        <v>1045</v>
      </c>
      <c r="X73" s="5">
        <v>205.20000000000002</v>
      </c>
      <c r="Y73" s="15" t="s">
        <v>401</v>
      </c>
      <c r="Z73" s="15" t="s">
        <v>1045</v>
      </c>
      <c r="AA73" s="5">
        <v>365.62320000000005</v>
      </c>
      <c r="AB73" s="15" t="s">
        <v>401</v>
      </c>
      <c r="AC73" s="15" t="s">
        <v>1045</v>
      </c>
      <c r="AD73" s="5">
        <v>757.86840000000007</v>
      </c>
      <c r="AE73" s="34" t="s">
        <v>401</v>
      </c>
      <c r="AF73" s="33" t="s">
        <v>1050</v>
      </c>
      <c r="AG73" s="15">
        <v>154.5</v>
      </c>
      <c r="AH73" s="15">
        <v>154.5</v>
      </c>
      <c r="AI73" s="15">
        <v>309</v>
      </c>
      <c r="AJ73" s="15">
        <v>568.79999999999995</v>
      </c>
      <c r="AK73" s="32" t="s">
        <v>1047</v>
      </c>
      <c r="AL73" s="27"/>
    </row>
    <row r="74" spans="1:38" ht="13.5" customHeight="1" x14ac:dyDescent="0.25">
      <c r="A74" s="3">
        <v>26</v>
      </c>
      <c r="B74" s="60" t="s">
        <v>28</v>
      </c>
      <c r="C74" s="60" t="s">
        <v>398</v>
      </c>
      <c r="D74" s="60" t="s">
        <v>41</v>
      </c>
      <c r="E74" s="60" t="s">
        <v>86</v>
      </c>
      <c r="F74" s="61">
        <v>45936</v>
      </c>
      <c r="G74" s="13">
        <v>45938</v>
      </c>
      <c r="H74" s="31" t="s">
        <v>659</v>
      </c>
      <c r="I74" s="5" t="s">
        <v>659</v>
      </c>
      <c r="J74" s="5" t="s">
        <v>659</v>
      </c>
      <c r="K74" s="5" t="s">
        <v>659</v>
      </c>
      <c r="L74" s="5" t="s">
        <v>659</v>
      </c>
      <c r="M74" s="5" t="s">
        <v>659</v>
      </c>
      <c r="N74" s="5" t="s">
        <v>659</v>
      </c>
      <c r="O74" s="5" t="s">
        <v>659</v>
      </c>
      <c r="P74" s="5" t="s">
        <v>659</v>
      </c>
      <c r="Q74" s="5" t="s">
        <v>659</v>
      </c>
      <c r="R74" s="5" t="s">
        <v>659</v>
      </c>
      <c r="S74" s="32" t="s">
        <v>659</v>
      </c>
      <c r="T74" s="31" t="s">
        <v>399</v>
      </c>
      <c r="U74" s="5" t="s">
        <v>400</v>
      </c>
      <c r="V74" s="5" t="s">
        <v>401</v>
      </c>
      <c r="W74" s="5" t="s">
        <v>402</v>
      </c>
      <c r="X74" s="5" t="s">
        <v>403</v>
      </c>
      <c r="Y74" s="5" t="s">
        <v>347</v>
      </c>
      <c r="Z74" s="5" t="s">
        <v>399</v>
      </c>
      <c r="AA74" s="5" t="s">
        <v>404</v>
      </c>
      <c r="AB74" s="5" t="s">
        <v>401</v>
      </c>
      <c r="AC74" s="5" t="s">
        <v>399</v>
      </c>
      <c r="AD74" s="5">
        <v>475.9</v>
      </c>
      <c r="AE74" s="32" t="s">
        <v>405</v>
      </c>
      <c r="AF74" s="31" t="s">
        <v>1941</v>
      </c>
      <c r="AG74" s="5">
        <v>193.2</v>
      </c>
      <c r="AH74" s="5">
        <v>193.2</v>
      </c>
      <c r="AI74" s="5">
        <v>378.95</v>
      </c>
      <c r="AJ74" s="5">
        <v>709.2</v>
      </c>
      <c r="AK74" s="32" t="s">
        <v>406</v>
      </c>
      <c r="AL74" s="27"/>
    </row>
    <row r="75" spans="1:38" ht="13.5" customHeight="1" x14ac:dyDescent="0.25">
      <c r="A75" s="3">
        <v>26</v>
      </c>
      <c r="B75" s="60"/>
      <c r="C75" s="60"/>
      <c r="D75" s="60"/>
      <c r="E75" s="60"/>
      <c r="F75" s="60"/>
      <c r="G75" s="13">
        <v>45940</v>
      </c>
      <c r="H75" s="31" t="s">
        <v>659</v>
      </c>
      <c r="I75" s="5" t="s">
        <v>659</v>
      </c>
      <c r="J75" s="5" t="s">
        <v>659</v>
      </c>
      <c r="K75" s="5" t="s">
        <v>659</v>
      </c>
      <c r="L75" s="5" t="s">
        <v>659</v>
      </c>
      <c r="M75" s="5" t="s">
        <v>659</v>
      </c>
      <c r="N75" s="5" t="s">
        <v>659</v>
      </c>
      <c r="O75" s="5" t="s">
        <v>659</v>
      </c>
      <c r="P75" s="5" t="s">
        <v>659</v>
      </c>
      <c r="Q75" s="5" t="s">
        <v>659</v>
      </c>
      <c r="R75" s="5" t="s">
        <v>659</v>
      </c>
      <c r="S75" s="32" t="s">
        <v>659</v>
      </c>
      <c r="T75" s="31" t="s">
        <v>407</v>
      </c>
      <c r="U75" s="5" t="s">
        <v>408</v>
      </c>
      <c r="V75" s="5" t="s">
        <v>401</v>
      </c>
      <c r="W75" s="5" t="s">
        <v>409</v>
      </c>
      <c r="X75" s="5">
        <v>154.97</v>
      </c>
      <c r="Y75" s="5" t="s">
        <v>368</v>
      </c>
      <c r="Z75" s="5" t="s">
        <v>407</v>
      </c>
      <c r="AA75" s="5" t="s">
        <v>410</v>
      </c>
      <c r="AB75" s="5" t="s">
        <v>401</v>
      </c>
      <c r="AC75" s="5" t="s">
        <v>407</v>
      </c>
      <c r="AD75" s="5">
        <v>555.38</v>
      </c>
      <c r="AE75" s="32" t="s">
        <v>411</v>
      </c>
      <c r="AF75" s="31" t="s">
        <v>1941</v>
      </c>
      <c r="AG75" s="15">
        <v>218.4</v>
      </c>
      <c r="AH75" s="5">
        <v>218.4</v>
      </c>
      <c r="AI75" s="5">
        <v>429.35</v>
      </c>
      <c r="AJ75" s="5">
        <v>667.75</v>
      </c>
      <c r="AK75" s="32" t="s">
        <v>406</v>
      </c>
      <c r="AL75" s="27"/>
    </row>
    <row r="76" spans="1:38" ht="13.5" customHeight="1" x14ac:dyDescent="0.25">
      <c r="A76" s="3">
        <v>26</v>
      </c>
      <c r="B76" s="60"/>
      <c r="C76" s="60"/>
      <c r="D76" s="60"/>
      <c r="E76" s="60"/>
      <c r="F76" s="60"/>
      <c r="G76" s="13">
        <v>45943</v>
      </c>
      <c r="H76" s="31" t="s">
        <v>659</v>
      </c>
      <c r="I76" s="5" t="s">
        <v>659</v>
      </c>
      <c r="J76" s="5" t="s">
        <v>659</v>
      </c>
      <c r="K76" s="5" t="s">
        <v>659</v>
      </c>
      <c r="L76" s="5" t="s">
        <v>659</v>
      </c>
      <c r="M76" s="5" t="s">
        <v>659</v>
      </c>
      <c r="N76" s="5" t="s">
        <v>659</v>
      </c>
      <c r="O76" s="5" t="s">
        <v>659</v>
      </c>
      <c r="P76" s="5" t="s">
        <v>659</v>
      </c>
      <c r="Q76" s="5" t="s">
        <v>659</v>
      </c>
      <c r="R76" s="5" t="s">
        <v>659</v>
      </c>
      <c r="S76" s="32" t="s">
        <v>659</v>
      </c>
      <c r="T76" s="31" t="s">
        <v>412</v>
      </c>
      <c r="U76" s="5">
        <v>76.97</v>
      </c>
      <c r="V76" s="5" t="s">
        <v>368</v>
      </c>
      <c r="W76" s="5" t="s">
        <v>412</v>
      </c>
      <c r="X76" s="5">
        <v>76.97</v>
      </c>
      <c r="Y76" s="5" t="s">
        <v>368</v>
      </c>
      <c r="Z76" s="5" t="s">
        <v>413</v>
      </c>
      <c r="AA76" s="5" t="s">
        <v>414</v>
      </c>
      <c r="AB76" s="5" t="s">
        <v>401</v>
      </c>
      <c r="AC76" s="5" t="s">
        <v>413</v>
      </c>
      <c r="AD76" s="5" t="s">
        <v>415</v>
      </c>
      <c r="AE76" s="32" t="s">
        <v>401</v>
      </c>
      <c r="AF76" s="31" t="s">
        <v>1941</v>
      </c>
      <c r="AG76" s="5">
        <v>234.2</v>
      </c>
      <c r="AH76" s="15">
        <v>234.2</v>
      </c>
      <c r="AI76" s="5">
        <v>460.95</v>
      </c>
      <c r="AJ76" s="5">
        <v>710.8</v>
      </c>
      <c r="AK76" s="32" t="s">
        <v>406</v>
      </c>
      <c r="AL76" s="27"/>
    </row>
    <row r="77" spans="1:38" ht="13.5" customHeight="1" x14ac:dyDescent="0.25">
      <c r="A77" s="3">
        <v>27</v>
      </c>
      <c r="B77" s="60" t="s">
        <v>41</v>
      </c>
      <c r="C77" s="60" t="s">
        <v>86</v>
      </c>
      <c r="D77" s="60" t="s">
        <v>254</v>
      </c>
      <c r="E77" s="60" t="s">
        <v>87</v>
      </c>
      <c r="F77" s="61">
        <v>45942</v>
      </c>
      <c r="G77" s="13">
        <v>45944</v>
      </c>
      <c r="H77" s="33" t="s">
        <v>255</v>
      </c>
      <c r="I77" s="5">
        <v>86.17</v>
      </c>
      <c r="J77" s="5" t="s">
        <v>95</v>
      </c>
      <c r="K77" s="15" t="s">
        <v>255</v>
      </c>
      <c r="L77" s="5">
        <v>86.17</v>
      </c>
      <c r="M77" s="5" t="s">
        <v>95</v>
      </c>
      <c r="N77" s="5" t="s">
        <v>256</v>
      </c>
      <c r="O77" s="5">
        <v>314.02</v>
      </c>
      <c r="P77" s="5" t="s">
        <v>98</v>
      </c>
      <c r="Q77" s="5" t="s">
        <v>257</v>
      </c>
      <c r="R77" s="5">
        <v>875.87</v>
      </c>
      <c r="S77" s="32" t="s">
        <v>95</v>
      </c>
      <c r="T77" s="33" t="s">
        <v>258</v>
      </c>
      <c r="U77" s="5">
        <v>125.95</v>
      </c>
      <c r="V77" s="5" t="s">
        <v>98</v>
      </c>
      <c r="W77" s="15" t="s">
        <v>258</v>
      </c>
      <c r="X77" s="15">
        <v>185.99</v>
      </c>
      <c r="Y77" s="5" t="s">
        <v>98</v>
      </c>
      <c r="Z77" s="5" t="s">
        <v>256</v>
      </c>
      <c r="AA77" s="5">
        <v>314.02</v>
      </c>
      <c r="AB77" s="5" t="s">
        <v>98</v>
      </c>
      <c r="AC77" s="5" t="s">
        <v>257</v>
      </c>
      <c r="AD77" s="5">
        <v>875.87</v>
      </c>
      <c r="AE77" s="32" t="s">
        <v>95</v>
      </c>
      <c r="AF77" s="31">
        <v>9281</v>
      </c>
      <c r="AG77" s="5">
        <v>199.83</v>
      </c>
      <c r="AH77" s="5">
        <v>199.83</v>
      </c>
      <c r="AI77" s="5">
        <v>399.66</v>
      </c>
      <c r="AJ77" s="5">
        <v>599.49</v>
      </c>
      <c r="AK77" s="32" t="s">
        <v>259</v>
      </c>
      <c r="AL77" s="27"/>
    </row>
    <row r="78" spans="1:38" ht="13.5" customHeight="1" x14ac:dyDescent="0.25">
      <c r="A78" s="3">
        <v>27</v>
      </c>
      <c r="B78" s="60"/>
      <c r="C78" s="60"/>
      <c r="D78" s="60"/>
      <c r="E78" s="60"/>
      <c r="F78" s="60"/>
      <c r="G78" s="13">
        <v>45946</v>
      </c>
      <c r="H78" s="33" t="s">
        <v>260</v>
      </c>
      <c r="I78" s="5">
        <v>141.99</v>
      </c>
      <c r="J78" s="5" t="s">
        <v>95</v>
      </c>
      <c r="K78" s="15" t="s">
        <v>260</v>
      </c>
      <c r="L78" s="5">
        <v>141.99</v>
      </c>
      <c r="M78" s="5" t="s">
        <v>95</v>
      </c>
      <c r="N78" s="5" t="s">
        <v>256</v>
      </c>
      <c r="O78" s="5">
        <v>493.46</v>
      </c>
      <c r="P78" s="5" t="s">
        <v>98</v>
      </c>
      <c r="Q78" s="5" t="s">
        <v>261</v>
      </c>
      <c r="R78" s="5">
        <v>648.33000000000004</v>
      </c>
      <c r="S78" s="32" t="s">
        <v>95</v>
      </c>
      <c r="T78" s="33" t="s">
        <v>262</v>
      </c>
      <c r="U78" s="5">
        <v>184.1</v>
      </c>
      <c r="V78" s="5" t="s">
        <v>95</v>
      </c>
      <c r="W78" s="15" t="s">
        <v>262</v>
      </c>
      <c r="X78" s="5">
        <v>184.1</v>
      </c>
      <c r="Y78" s="5" t="s">
        <v>95</v>
      </c>
      <c r="Z78" s="5" t="s">
        <v>256</v>
      </c>
      <c r="AA78" s="5">
        <v>493.46</v>
      </c>
      <c r="AB78" s="5" t="s">
        <v>98</v>
      </c>
      <c r="AC78" s="5" t="s">
        <v>257</v>
      </c>
      <c r="AD78" s="5">
        <v>1069.45</v>
      </c>
      <c r="AE78" s="32" t="s">
        <v>95</v>
      </c>
      <c r="AF78" s="31">
        <v>9281</v>
      </c>
      <c r="AG78" s="5">
        <v>214.25</v>
      </c>
      <c r="AH78" s="5">
        <v>214.25</v>
      </c>
      <c r="AI78" s="5">
        <v>428.5</v>
      </c>
      <c r="AJ78" s="5">
        <v>642.75</v>
      </c>
      <c r="AK78" s="32" t="s">
        <v>259</v>
      </c>
      <c r="AL78" s="27"/>
    </row>
    <row r="79" spans="1:38" ht="13.5" customHeight="1" x14ac:dyDescent="0.25">
      <c r="A79" s="3">
        <v>27</v>
      </c>
      <c r="B79" s="60"/>
      <c r="C79" s="60"/>
      <c r="D79" s="60"/>
      <c r="E79" s="60"/>
      <c r="F79" s="60"/>
      <c r="G79" s="13">
        <v>45949</v>
      </c>
      <c r="H79" s="33" t="s">
        <v>263</v>
      </c>
      <c r="I79" s="15">
        <v>134.58000000000001</v>
      </c>
      <c r="J79" s="15" t="s">
        <v>95</v>
      </c>
      <c r="K79" s="15" t="s">
        <v>263</v>
      </c>
      <c r="L79" s="5">
        <v>230.21</v>
      </c>
      <c r="M79" s="5" t="s">
        <v>95</v>
      </c>
      <c r="N79" s="15" t="s">
        <v>264</v>
      </c>
      <c r="O79" s="5">
        <v>475.87</v>
      </c>
      <c r="P79" s="5" t="s">
        <v>265</v>
      </c>
      <c r="Q79" s="15" t="s">
        <v>266</v>
      </c>
      <c r="R79" s="5">
        <v>1324.9</v>
      </c>
      <c r="S79" s="32" t="s">
        <v>267</v>
      </c>
      <c r="T79" s="33" t="s">
        <v>268</v>
      </c>
      <c r="U79" s="5">
        <v>187.32</v>
      </c>
      <c r="V79" s="5" t="s">
        <v>89</v>
      </c>
      <c r="W79" s="15" t="s">
        <v>268</v>
      </c>
      <c r="X79" s="5">
        <v>266.99</v>
      </c>
      <c r="Y79" s="5" t="s">
        <v>89</v>
      </c>
      <c r="Z79" s="5" t="s">
        <v>269</v>
      </c>
      <c r="AA79" s="5">
        <v>631.78</v>
      </c>
      <c r="AB79" s="5" t="s">
        <v>98</v>
      </c>
      <c r="AC79" s="5" t="s">
        <v>269</v>
      </c>
      <c r="AD79" s="5">
        <v>1466.26</v>
      </c>
      <c r="AE79" s="32" t="s">
        <v>95</v>
      </c>
      <c r="AF79" s="31">
        <v>9287</v>
      </c>
      <c r="AG79" s="5">
        <v>372.88</v>
      </c>
      <c r="AH79" s="5">
        <v>372.88</v>
      </c>
      <c r="AI79" s="5">
        <v>745.75</v>
      </c>
      <c r="AJ79" s="5">
        <v>1035.81</v>
      </c>
      <c r="AK79" s="32" t="s">
        <v>259</v>
      </c>
      <c r="AL79" s="27"/>
    </row>
    <row r="80" spans="1:38" ht="13.5" customHeight="1" x14ac:dyDescent="0.25">
      <c r="A80" s="3">
        <v>28</v>
      </c>
      <c r="B80" s="60" t="s">
        <v>38</v>
      </c>
      <c r="C80" s="60" t="s">
        <v>135</v>
      </c>
      <c r="D80" s="60" t="s">
        <v>57</v>
      </c>
      <c r="E80" s="60" t="s">
        <v>1516</v>
      </c>
      <c r="F80" s="61">
        <v>45966</v>
      </c>
      <c r="G80" s="13">
        <v>45968</v>
      </c>
      <c r="H80" s="31" t="s">
        <v>659</v>
      </c>
      <c r="I80" s="5" t="s">
        <v>659</v>
      </c>
      <c r="J80" s="5" t="s">
        <v>659</v>
      </c>
      <c r="K80" s="5" t="s">
        <v>659</v>
      </c>
      <c r="L80" s="5" t="s">
        <v>659</v>
      </c>
      <c r="M80" s="5" t="s">
        <v>659</v>
      </c>
      <c r="N80" s="5" t="s">
        <v>659</v>
      </c>
      <c r="O80" s="5" t="s">
        <v>659</v>
      </c>
      <c r="P80" s="5" t="s">
        <v>659</v>
      </c>
      <c r="Q80" s="5" t="s">
        <v>659</v>
      </c>
      <c r="R80" s="5" t="s">
        <v>659</v>
      </c>
      <c r="S80" s="32" t="s">
        <v>659</v>
      </c>
      <c r="T80" s="31" t="s">
        <v>1901</v>
      </c>
      <c r="U80" s="5">
        <v>215</v>
      </c>
      <c r="V80" s="5" t="s">
        <v>294</v>
      </c>
      <c r="W80" s="5" t="s">
        <v>1901</v>
      </c>
      <c r="X80" s="5">
        <v>215</v>
      </c>
      <c r="Y80" s="5" t="s">
        <v>294</v>
      </c>
      <c r="Z80" s="5" t="s">
        <v>1901</v>
      </c>
      <c r="AA80" s="5">
        <v>482</v>
      </c>
      <c r="AB80" s="5" t="s">
        <v>294</v>
      </c>
      <c r="AC80" s="5" t="s">
        <v>1901</v>
      </c>
      <c r="AD80" s="5">
        <v>999</v>
      </c>
      <c r="AE80" s="32" t="s">
        <v>294</v>
      </c>
      <c r="AF80" s="31" t="s">
        <v>1902</v>
      </c>
      <c r="AG80" s="5">
        <v>100</v>
      </c>
      <c r="AH80" s="5">
        <v>100</v>
      </c>
      <c r="AI80" s="5">
        <v>200</v>
      </c>
      <c r="AJ80" s="5">
        <v>200</v>
      </c>
      <c r="AK80" s="32" t="s">
        <v>1232</v>
      </c>
      <c r="AL80" s="27"/>
    </row>
    <row r="81" spans="1:38" ht="13.5" customHeight="1" x14ac:dyDescent="0.25">
      <c r="A81" s="3">
        <v>28</v>
      </c>
      <c r="B81" s="60"/>
      <c r="C81" s="60"/>
      <c r="D81" s="60"/>
      <c r="E81" s="60"/>
      <c r="F81" s="61"/>
      <c r="G81" s="13">
        <v>45970</v>
      </c>
      <c r="H81" s="31" t="s">
        <v>1908</v>
      </c>
      <c r="I81" s="5">
        <v>203</v>
      </c>
      <c r="J81" s="5" t="s">
        <v>203</v>
      </c>
      <c r="K81" s="5" t="s">
        <v>1908</v>
      </c>
      <c r="L81" s="5">
        <v>230</v>
      </c>
      <c r="M81" s="5" t="s">
        <v>203</v>
      </c>
      <c r="N81" s="5" t="s">
        <v>1908</v>
      </c>
      <c r="O81" s="5">
        <v>495</v>
      </c>
      <c r="P81" s="5" t="s">
        <v>203</v>
      </c>
      <c r="Q81" s="5" t="s">
        <v>1908</v>
      </c>
      <c r="R81" s="5">
        <v>939</v>
      </c>
      <c r="S81" s="32" t="s">
        <v>203</v>
      </c>
      <c r="T81" s="31" t="s">
        <v>115</v>
      </c>
      <c r="U81" s="5" t="s">
        <v>115</v>
      </c>
      <c r="V81" s="5" t="s">
        <v>115</v>
      </c>
      <c r="W81" s="5" t="s">
        <v>115</v>
      </c>
      <c r="X81" s="5" t="s">
        <v>115</v>
      </c>
      <c r="Y81" s="5" t="s">
        <v>115</v>
      </c>
      <c r="Z81" s="5" t="s">
        <v>115</v>
      </c>
      <c r="AA81" s="5" t="s">
        <v>115</v>
      </c>
      <c r="AB81" s="5" t="s">
        <v>115</v>
      </c>
      <c r="AC81" s="5" t="s">
        <v>115</v>
      </c>
      <c r="AD81" s="5" t="s">
        <v>115</v>
      </c>
      <c r="AE81" s="32" t="s">
        <v>115</v>
      </c>
      <c r="AF81" s="31" t="s">
        <v>85</v>
      </c>
      <c r="AG81" s="5" t="s">
        <v>85</v>
      </c>
      <c r="AH81" s="5" t="s">
        <v>85</v>
      </c>
      <c r="AI81" s="5" t="s">
        <v>85</v>
      </c>
      <c r="AJ81" s="5" t="s">
        <v>85</v>
      </c>
      <c r="AK81" s="32" t="s">
        <v>85</v>
      </c>
      <c r="AL81" s="27" t="s">
        <v>1903</v>
      </c>
    </row>
    <row r="82" spans="1:38" ht="13.5" customHeight="1" x14ac:dyDescent="0.25">
      <c r="A82" s="3">
        <v>28</v>
      </c>
      <c r="B82" s="60"/>
      <c r="C82" s="60"/>
      <c r="D82" s="60"/>
      <c r="E82" s="60"/>
      <c r="F82" s="61"/>
      <c r="G82" s="13">
        <v>45973</v>
      </c>
      <c r="H82" s="31" t="s">
        <v>1909</v>
      </c>
      <c r="I82" s="5">
        <v>150</v>
      </c>
      <c r="J82" s="5" t="s">
        <v>201</v>
      </c>
      <c r="K82" s="5" t="s">
        <v>1909</v>
      </c>
      <c r="L82" s="5">
        <v>172</v>
      </c>
      <c r="M82" s="5" t="s">
        <v>201</v>
      </c>
      <c r="N82" s="5" t="s">
        <v>1905</v>
      </c>
      <c r="O82" s="5">
        <v>402</v>
      </c>
      <c r="P82" s="5" t="s">
        <v>196</v>
      </c>
      <c r="Q82" s="5" t="s">
        <v>1905</v>
      </c>
      <c r="R82" s="5">
        <v>740</v>
      </c>
      <c r="S82" s="32" t="s">
        <v>196</v>
      </c>
      <c r="T82" s="31" t="s">
        <v>115</v>
      </c>
      <c r="U82" s="5" t="s">
        <v>115</v>
      </c>
      <c r="V82" s="5" t="s">
        <v>115</v>
      </c>
      <c r="W82" s="5" t="s">
        <v>115</v>
      </c>
      <c r="X82" s="5" t="s">
        <v>115</v>
      </c>
      <c r="Y82" s="5" t="s">
        <v>115</v>
      </c>
      <c r="Z82" s="5" t="s">
        <v>115</v>
      </c>
      <c r="AA82" s="5" t="s">
        <v>115</v>
      </c>
      <c r="AB82" s="5" t="s">
        <v>115</v>
      </c>
      <c r="AC82" s="5" t="s">
        <v>115</v>
      </c>
      <c r="AD82" s="5" t="s">
        <v>115</v>
      </c>
      <c r="AE82" s="32" t="s">
        <v>115</v>
      </c>
      <c r="AF82" s="31" t="s">
        <v>1904</v>
      </c>
      <c r="AG82" s="5">
        <v>100</v>
      </c>
      <c r="AH82" s="5">
        <v>100</v>
      </c>
      <c r="AI82" s="5">
        <v>200</v>
      </c>
      <c r="AJ82" s="5">
        <v>200</v>
      </c>
      <c r="AK82" s="32" t="s">
        <v>1232</v>
      </c>
      <c r="AL82" s="27"/>
    </row>
    <row r="83" spans="1:38" ht="13.5" customHeight="1" x14ac:dyDescent="0.25">
      <c r="A83" s="3">
        <v>29</v>
      </c>
      <c r="B83" s="60" t="s">
        <v>40</v>
      </c>
      <c r="C83" s="60" t="s">
        <v>479</v>
      </c>
      <c r="D83" s="60" t="s">
        <v>16</v>
      </c>
      <c r="E83" s="60" t="s">
        <v>192</v>
      </c>
      <c r="F83" s="61">
        <v>45945</v>
      </c>
      <c r="G83" s="13">
        <v>45947</v>
      </c>
      <c r="H83" s="31" t="s">
        <v>689</v>
      </c>
      <c r="I83" s="5">
        <v>272</v>
      </c>
      <c r="J83" s="5" t="s">
        <v>109</v>
      </c>
      <c r="K83" s="5" t="s">
        <v>659</v>
      </c>
      <c r="L83" s="5" t="s">
        <v>659</v>
      </c>
      <c r="M83" s="5" t="s">
        <v>659</v>
      </c>
      <c r="N83" s="5" t="s">
        <v>690</v>
      </c>
      <c r="O83" s="5">
        <v>593.59</v>
      </c>
      <c r="P83" s="5" t="s">
        <v>365</v>
      </c>
      <c r="Q83" s="5" t="s">
        <v>691</v>
      </c>
      <c r="R83" s="5">
        <v>1120</v>
      </c>
      <c r="S83" s="32" t="s">
        <v>92</v>
      </c>
      <c r="T83" s="31" t="s">
        <v>692</v>
      </c>
      <c r="U83" s="5">
        <v>350</v>
      </c>
      <c r="V83" s="5" t="s">
        <v>89</v>
      </c>
      <c r="W83" s="5" t="s">
        <v>692</v>
      </c>
      <c r="X83" s="5">
        <v>350</v>
      </c>
      <c r="Y83" s="5" t="s">
        <v>89</v>
      </c>
      <c r="Z83" s="5" t="s">
        <v>692</v>
      </c>
      <c r="AA83" s="5">
        <v>789.08</v>
      </c>
      <c r="AB83" s="5" t="s">
        <v>89</v>
      </c>
      <c r="AC83" s="5" t="s">
        <v>692</v>
      </c>
      <c r="AD83" s="5">
        <v>1584.41</v>
      </c>
      <c r="AE83" s="32" t="s">
        <v>98</v>
      </c>
      <c r="AF83" s="31" t="s">
        <v>693</v>
      </c>
      <c r="AG83" s="5">
        <v>159.99</v>
      </c>
      <c r="AH83" s="5">
        <v>159.99</v>
      </c>
      <c r="AI83" s="5">
        <v>319.98</v>
      </c>
      <c r="AJ83" s="5">
        <v>319.98</v>
      </c>
      <c r="AK83" s="32" t="s">
        <v>694</v>
      </c>
      <c r="AL83" s="27"/>
    </row>
    <row r="84" spans="1:38" ht="13.5" customHeight="1" x14ac:dyDescent="0.25">
      <c r="A84" s="3">
        <v>29</v>
      </c>
      <c r="B84" s="60"/>
      <c r="C84" s="60"/>
      <c r="D84" s="60"/>
      <c r="E84" s="60"/>
      <c r="F84" s="61"/>
      <c r="G84" s="13">
        <v>45949</v>
      </c>
      <c r="H84" s="31" t="s">
        <v>659</v>
      </c>
      <c r="I84" s="5" t="s">
        <v>659</v>
      </c>
      <c r="J84" s="5" t="s">
        <v>659</v>
      </c>
      <c r="K84" s="5" t="s">
        <v>659</v>
      </c>
      <c r="L84" s="5" t="s">
        <v>659</v>
      </c>
      <c r="M84" s="5" t="s">
        <v>659</v>
      </c>
      <c r="N84" s="5" t="s">
        <v>690</v>
      </c>
      <c r="O84" s="5">
        <v>707.82</v>
      </c>
      <c r="P84" s="5" t="s">
        <v>98</v>
      </c>
      <c r="Q84" s="5" t="s">
        <v>690</v>
      </c>
      <c r="R84" s="5">
        <v>1329</v>
      </c>
      <c r="S84" s="32" t="s">
        <v>92</v>
      </c>
      <c r="T84" s="31" t="s">
        <v>692</v>
      </c>
      <c r="U84" s="5">
        <v>247</v>
      </c>
      <c r="V84" s="5" t="s">
        <v>294</v>
      </c>
      <c r="W84" s="5" t="s">
        <v>692</v>
      </c>
      <c r="X84" s="5">
        <v>247</v>
      </c>
      <c r="Y84" s="5" t="s">
        <v>294</v>
      </c>
      <c r="Z84" s="5" t="s">
        <v>692</v>
      </c>
      <c r="AA84" s="5">
        <v>772.26</v>
      </c>
      <c r="AB84" s="5" t="s">
        <v>98</v>
      </c>
      <c r="AC84" s="5" t="s">
        <v>692</v>
      </c>
      <c r="AD84" s="5">
        <v>1407.69</v>
      </c>
      <c r="AE84" s="32" t="s">
        <v>98</v>
      </c>
      <c r="AF84" s="31" t="s">
        <v>695</v>
      </c>
      <c r="AG84" s="5">
        <v>129.99</v>
      </c>
      <c r="AH84" s="5">
        <v>129.99</v>
      </c>
      <c r="AI84" s="5">
        <v>259.98</v>
      </c>
      <c r="AJ84" s="5">
        <v>259.98</v>
      </c>
      <c r="AK84" s="32" t="s">
        <v>694</v>
      </c>
      <c r="AL84" s="27"/>
    </row>
    <row r="85" spans="1:38" ht="13.5" customHeight="1" x14ac:dyDescent="0.25">
      <c r="A85" s="3">
        <v>29</v>
      </c>
      <c r="B85" s="60"/>
      <c r="C85" s="60"/>
      <c r="D85" s="60"/>
      <c r="E85" s="60"/>
      <c r="F85" s="61"/>
      <c r="G85" s="13">
        <v>45952</v>
      </c>
      <c r="H85" s="31" t="s">
        <v>696</v>
      </c>
      <c r="I85" s="5">
        <v>133</v>
      </c>
      <c r="J85" s="5" t="s">
        <v>88</v>
      </c>
      <c r="K85" s="5" t="s">
        <v>697</v>
      </c>
      <c r="L85" s="5">
        <v>224</v>
      </c>
      <c r="M85" s="5" t="s">
        <v>294</v>
      </c>
      <c r="N85" s="5" t="s">
        <v>691</v>
      </c>
      <c r="O85" s="5">
        <v>454</v>
      </c>
      <c r="P85" s="5" t="s">
        <v>92</v>
      </c>
      <c r="Q85" s="5" t="s">
        <v>690</v>
      </c>
      <c r="R85" s="5">
        <v>854</v>
      </c>
      <c r="S85" s="32" t="s">
        <v>92</v>
      </c>
      <c r="T85" s="31" t="s">
        <v>698</v>
      </c>
      <c r="U85" s="5">
        <v>247</v>
      </c>
      <c r="V85" s="5" t="s">
        <v>294</v>
      </c>
      <c r="W85" s="5" t="s">
        <v>698</v>
      </c>
      <c r="X85" s="5">
        <v>247</v>
      </c>
      <c r="Y85" s="5" t="s">
        <v>294</v>
      </c>
      <c r="Z85" s="5" t="s">
        <v>699</v>
      </c>
      <c r="AA85" s="5">
        <v>589.44000000000005</v>
      </c>
      <c r="AB85" s="5" t="s">
        <v>700</v>
      </c>
      <c r="AC85" s="5" t="s">
        <v>692</v>
      </c>
      <c r="AD85" s="5">
        <v>1045.69</v>
      </c>
      <c r="AE85" s="32" t="s">
        <v>98</v>
      </c>
      <c r="AF85" s="31" t="s">
        <v>695</v>
      </c>
      <c r="AG85" s="5">
        <v>129.99</v>
      </c>
      <c r="AH85" s="5">
        <v>129.99</v>
      </c>
      <c r="AI85" s="5">
        <v>259.98</v>
      </c>
      <c r="AJ85" s="5">
        <v>259.98</v>
      </c>
      <c r="AK85" s="32" t="s">
        <v>694</v>
      </c>
      <c r="AL85" s="27"/>
    </row>
    <row r="86" spans="1:38" ht="13.5" customHeight="1" x14ac:dyDescent="0.25">
      <c r="A86" s="3">
        <v>30</v>
      </c>
      <c r="B86" s="60" t="s">
        <v>8</v>
      </c>
      <c r="C86" s="60" t="s">
        <v>134</v>
      </c>
      <c r="D86" s="60" t="s">
        <v>9</v>
      </c>
      <c r="E86" s="60" t="s">
        <v>135</v>
      </c>
      <c r="F86" s="61">
        <v>45929</v>
      </c>
      <c r="G86" s="13">
        <v>45931</v>
      </c>
      <c r="H86" s="31" t="s">
        <v>659</v>
      </c>
      <c r="I86" s="5" t="s">
        <v>659</v>
      </c>
      <c r="J86" s="5" t="s">
        <v>659</v>
      </c>
      <c r="K86" s="5" t="s">
        <v>659</v>
      </c>
      <c r="L86" s="5" t="s">
        <v>659</v>
      </c>
      <c r="M86" s="5" t="s">
        <v>659</v>
      </c>
      <c r="N86" s="5" t="s">
        <v>136</v>
      </c>
      <c r="O86" s="5">
        <v>336</v>
      </c>
      <c r="P86" s="5" t="s">
        <v>89</v>
      </c>
      <c r="Q86" s="5" t="s">
        <v>659</v>
      </c>
      <c r="R86" s="5" t="s">
        <v>659</v>
      </c>
      <c r="S86" s="32" t="s">
        <v>659</v>
      </c>
      <c r="T86" s="31" t="s">
        <v>137</v>
      </c>
      <c r="U86" s="5">
        <v>153</v>
      </c>
      <c r="V86" s="5" t="s">
        <v>92</v>
      </c>
      <c r="W86" s="5" t="s">
        <v>137</v>
      </c>
      <c r="X86" s="5">
        <v>153</v>
      </c>
      <c r="Y86" s="5" t="s">
        <v>92</v>
      </c>
      <c r="Z86" s="5" t="s">
        <v>137</v>
      </c>
      <c r="AA86" s="5">
        <v>343</v>
      </c>
      <c r="AB86" s="5" t="s">
        <v>89</v>
      </c>
      <c r="AC86" s="5" t="s">
        <v>137</v>
      </c>
      <c r="AD86" s="5">
        <v>936</v>
      </c>
      <c r="AE86" s="32" t="s">
        <v>138</v>
      </c>
      <c r="AF86" s="31" t="s">
        <v>115</v>
      </c>
      <c r="AG86" s="5" t="s">
        <v>115</v>
      </c>
      <c r="AH86" s="5" t="s">
        <v>115</v>
      </c>
      <c r="AI86" s="5" t="s">
        <v>115</v>
      </c>
      <c r="AJ86" s="5" t="s">
        <v>115</v>
      </c>
      <c r="AK86" s="32" t="s">
        <v>115</v>
      </c>
      <c r="AL86" s="27" t="s">
        <v>1955</v>
      </c>
    </row>
    <row r="87" spans="1:38" ht="13.5" customHeight="1" x14ac:dyDescent="0.25">
      <c r="A87" s="3">
        <v>30</v>
      </c>
      <c r="B87" s="60"/>
      <c r="C87" s="60"/>
      <c r="D87" s="60"/>
      <c r="E87" s="60"/>
      <c r="F87" s="60"/>
      <c r="G87" s="13">
        <v>45933</v>
      </c>
      <c r="H87" s="31" t="s">
        <v>659</v>
      </c>
      <c r="I87" s="5" t="s">
        <v>659</v>
      </c>
      <c r="J87" s="5" t="s">
        <v>659</v>
      </c>
      <c r="K87" s="5" t="s">
        <v>659</v>
      </c>
      <c r="L87" s="5" t="s">
        <v>659</v>
      </c>
      <c r="M87" s="5" t="s">
        <v>659</v>
      </c>
      <c r="N87" s="5" t="s">
        <v>659</v>
      </c>
      <c r="O87" s="5" t="s">
        <v>659</v>
      </c>
      <c r="P87" s="5" t="s">
        <v>659</v>
      </c>
      <c r="Q87" s="5" t="s">
        <v>659</v>
      </c>
      <c r="R87" s="5" t="s">
        <v>659</v>
      </c>
      <c r="S87" s="32" t="s">
        <v>659</v>
      </c>
      <c r="T87" s="31" t="s">
        <v>137</v>
      </c>
      <c r="U87" s="5">
        <v>142</v>
      </c>
      <c r="V87" s="5" t="s">
        <v>92</v>
      </c>
      <c r="W87" s="5" t="s">
        <v>137</v>
      </c>
      <c r="X87" s="5">
        <v>142</v>
      </c>
      <c r="Y87" s="5" t="s">
        <v>92</v>
      </c>
      <c r="Z87" s="5" t="s">
        <v>137</v>
      </c>
      <c r="AA87" s="5">
        <v>343</v>
      </c>
      <c r="AB87" s="5" t="s">
        <v>89</v>
      </c>
      <c r="AC87" s="5" t="s">
        <v>137</v>
      </c>
      <c r="AD87" s="5">
        <v>936</v>
      </c>
      <c r="AE87" s="32" t="s">
        <v>138</v>
      </c>
      <c r="AF87" s="31" t="s">
        <v>115</v>
      </c>
      <c r="AG87" s="5" t="s">
        <v>115</v>
      </c>
      <c r="AH87" s="5" t="s">
        <v>115</v>
      </c>
      <c r="AI87" s="5" t="s">
        <v>115</v>
      </c>
      <c r="AJ87" s="5" t="s">
        <v>115</v>
      </c>
      <c r="AK87" s="32" t="s">
        <v>115</v>
      </c>
      <c r="AL87" s="27" t="s">
        <v>1955</v>
      </c>
    </row>
    <row r="88" spans="1:38" ht="13.5" customHeight="1" x14ac:dyDescent="0.25">
      <c r="A88" s="3">
        <v>30</v>
      </c>
      <c r="B88" s="60"/>
      <c r="C88" s="60"/>
      <c r="D88" s="60"/>
      <c r="E88" s="60"/>
      <c r="F88" s="60"/>
      <c r="G88" s="13">
        <v>45936</v>
      </c>
      <c r="H88" s="31" t="s">
        <v>659</v>
      </c>
      <c r="I88" s="5" t="s">
        <v>659</v>
      </c>
      <c r="J88" s="5" t="s">
        <v>659</v>
      </c>
      <c r="K88" s="5" t="s">
        <v>659</v>
      </c>
      <c r="L88" s="5" t="s">
        <v>659</v>
      </c>
      <c r="M88" s="5" t="s">
        <v>659</v>
      </c>
      <c r="N88" s="5" t="s">
        <v>659</v>
      </c>
      <c r="O88" s="5" t="s">
        <v>659</v>
      </c>
      <c r="P88" s="5" t="s">
        <v>659</v>
      </c>
      <c r="Q88" s="5" t="s">
        <v>659</v>
      </c>
      <c r="R88" s="5" t="s">
        <v>659</v>
      </c>
      <c r="S88" s="32" t="s">
        <v>659</v>
      </c>
      <c r="T88" s="31" t="s">
        <v>140</v>
      </c>
      <c r="U88" s="5">
        <v>205</v>
      </c>
      <c r="V88" s="5" t="s">
        <v>92</v>
      </c>
      <c r="W88" s="5" t="s">
        <v>140</v>
      </c>
      <c r="X88" s="5">
        <v>205</v>
      </c>
      <c r="Y88" s="5" t="s">
        <v>92</v>
      </c>
      <c r="Z88" s="5" t="s">
        <v>140</v>
      </c>
      <c r="AA88" s="5">
        <v>620</v>
      </c>
      <c r="AB88" s="5" t="s">
        <v>96</v>
      </c>
      <c r="AC88" s="5" t="s">
        <v>140</v>
      </c>
      <c r="AD88" s="5">
        <v>1440</v>
      </c>
      <c r="AE88" s="32" t="s">
        <v>138</v>
      </c>
      <c r="AF88" s="31" t="s">
        <v>115</v>
      </c>
      <c r="AG88" s="5" t="s">
        <v>115</v>
      </c>
      <c r="AH88" s="5" t="s">
        <v>115</v>
      </c>
      <c r="AI88" s="5" t="s">
        <v>115</v>
      </c>
      <c r="AJ88" s="5" t="s">
        <v>115</v>
      </c>
      <c r="AK88" s="32" t="s">
        <v>115</v>
      </c>
      <c r="AL88" s="27" t="s">
        <v>1955</v>
      </c>
    </row>
    <row r="89" spans="1:38" ht="13.5" customHeight="1" x14ac:dyDescent="0.25">
      <c r="A89" s="3">
        <v>31</v>
      </c>
      <c r="B89" s="60" t="s">
        <v>77</v>
      </c>
      <c r="C89" s="60" t="s">
        <v>776</v>
      </c>
      <c r="D89" s="60" t="s">
        <v>779</v>
      </c>
      <c r="E89" s="60" t="s">
        <v>780</v>
      </c>
      <c r="F89" s="61">
        <v>45948</v>
      </c>
      <c r="G89" s="13">
        <v>45950</v>
      </c>
      <c r="H89" s="31" t="s">
        <v>1935</v>
      </c>
      <c r="I89" s="5">
        <v>251</v>
      </c>
      <c r="J89" s="5" t="s">
        <v>666</v>
      </c>
      <c r="K89" s="5" t="s">
        <v>1935</v>
      </c>
      <c r="L89" s="5">
        <v>251</v>
      </c>
      <c r="M89" s="5" t="s">
        <v>666</v>
      </c>
      <c r="N89" s="5" t="s">
        <v>1935</v>
      </c>
      <c r="O89" s="5">
        <v>514</v>
      </c>
      <c r="P89" s="5" t="s">
        <v>666</v>
      </c>
      <c r="Q89" s="5" t="s">
        <v>1935</v>
      </c>
      <c r="R89" s="5">
        <v>942</v>
      </c>
      <c r="S89" s="32" t="s">
        <v>666</v>
      </c>
      <c r="T89" s="31" t="s">
        <v>115</v>
      </c>
      <c r="U89" s="5" t="s">
        <v>115</v>
      </c>
      <c r="V89" s="5" t="s">
        <v>115</v>
      </c>
      <c r="W89" s="5" t="s">
        <v>115</v>
      </c>
      <c r="X89" s="5" t="s">
        <v>115</v>
      </c>
      <c r="Y89" s="5" t="s">
        <v>115</v>
      </c>
      <c r="Z89" s="5" t="s">
        <v>115</v>
      </c>
      <c r="AA89" s="5" t="s">
        <v>115</v>
      </c>
      <c r="AB89" s="5" t="s">
        <v>115</v>
      </c>
      <c r="AC89" s="5" t="s">
        <v>115</v>
      </c>
      <c r="AD89" s="5" t="s">
        <v>115</v>
      </c>
      <c r="AE89" s="32" t="s">
        <v>115</v>
      </c>
      <c r="AF89" s="31" t="s">
        <v>1937</v>
      </c>
      <c r="AG89" s="5">
        <v>30</v>
      </c>
      <c r="AH89" s="5">
        <v>30</v>
      </c>
      <c r="AI89" s="5">
        <v>60</v>
      </c>
      <c r="AJ89" s="5">
        <v>90</v>
      </c>
      <c r="AK89" s="32" t="s">
        <v>781</v>
      </c>
      <c r="AL89" s="27"/>
    </row>
    <row r="90" spans="1:38" ht="13.5" customHeight="1" x14ac:dyDescent="0.25">
      <c r="A90" s="3">
        <v>31</v>
      </c>
      <c r="B90" s="60"/>
      <c r="C90" s="60"/>
      <c r="D90" s="60"/>
      <c r="E90" s="60"/>
      <c r="F90" s="60"/>
      <c r="G90" s="13">
        <v>45952</v>
      </c>
      <c r="H90" s="31" t="s">
        <v>1936</v>
      </c>
      <c r="I90" s="5">
        <v>115</v>
      </c>
      <c r="J90" s="5" t="s">
        <v>347</v>
      </c>
      <c r="K90" s="5" t="s">
        <v>1936</v>
      </c>
      <c r="L90" s="5">
        <v>249</v>
      </c>
      <c r="M90" s="5" t="s">
        <v>347</v>
      </c>
      <c r="N90" s="5" t="s">
        <v>1936</v>
      </c>
      <c r="O90" s="5">
        <v>451</v>
      </c>
      <c r="P90" s="5" t="s">
        <v>347</v>
      </c>
      <c r="Q90" s="5" t="s">
        <v>1936</v>
      </c>
      <c r="R90" s="5">
        <v>896</v>
      </c>
      <c r="S90" s="32" t="s">
        <v>347</v>
      </c>
      <c r="T90" s="31" t="s">
        <v>115</v>
      </c>
      <c r="U90" s="5" t="s">
        <v>115</v>
      </c>
      <c r="V90" s="5" t="s">
        <v>115</v>
      </c>
      <c r="W90" s="5" t="s">
        <v>115</v>
      </c>
      <c r="X90" s="5" t="s">
        <v>115</v>
      </c>
      <c r="Y90" s="5" t="s">
        <v>115</v>
      </c>
      <c r="Z90" s="5" t="s">
        <v>115</v>
      </c>
      <c r="AA90" s="5" t="s">
        <v>115</v>
      </c>
      <c r="AB90" s="5" t="s">
        <v>115</v>
      </c>
      <c r="AC90" s="5" t="s">
        <v>115</v>
      </c>
      <c r="AD90" s="5" t="s">
        <v>115</v>
      </c>
      <c r="AE90" s="32" t="s">
        <v>115</v>
      </c>
      <c r="AF90" s="31" t="s">
        <v>1937</v>
      </c>
      <c r="AG90" s="5">
        <v>30</v>
      </c>
      <c r="AH90" s="5">
        <v>30</v>
      </c>
      <c r="AI90" s="5">
        <v>60</v>
      </c>
      <c r="AJ90" s="5">
        <v>90</v>
      </c>
      <c r="AK90" s="32" t="s">
        <v>781</v>
      </c>
      <c r="AL90" s="27"/>
    </row>
    <row r="91" spans="1:38" ht="13.5" customHeight="1" x14ac:dyDescent="0.25">
      <c r="A91" s="3">
        <v>31</v>
      </c>
      <c r="B91" s="60"/>
      <c r="C91" s="60"/>
      <c r="D91" s="60"/>
      <c r="E91" s="60"/>
      <c r="F91" s="60"/>
      <c r="G91" s="13">
        <v>45955</v>
      </c>
      <c r="H91" s="31" t="s">
        <v>1935</v>
      </c>
      <c r="I91" s="5">
        <v>187</v>
      </c>
      <c r="J91" s="5" t="s">
        <v>374</v>
      </c>
      <c r="K91" s="5" t="s">
        <v>1935</v>
      </c>
      <c r="L91" s="5">
        <v>187</v>
      </c>
      <c r="M91" s="5" t="s">
        <v>374</v>
      </c>
      <c r="N91" s="5" t="s">
        <v>1935</v>
      </c>
      <c r="O91" s="5">
        <v>422</v>
      </c>
      <c r="P91" s="5" t="s">
        <v>196</v>
      </c>
      <c r="Q91" s="5" t="s">
        <v>1935</v>
      </c>
      <c r="R91" s="5">
        <v>817</v>
      </c>
      <c r="S91" s="32" t="s">
        <v>666</v>
      </c>
      <c r="T91" s="31" t="s">
        <v>115</v>
      </c>
      <c r="U91" s="5" t="s">
        <v>115</v>
      </c>
      <c r="V91" s="5" t="s">
        <v>115</v>
      </c>
      <c r="W91" s="5" t="s">
        <v>115</v>
      </c>
      <c r="X91" s="5" t="s">
        <v>115</v>
      </c>
      <c r="Y91" s="5" t="s">
        <v>115</v>
      </c>
      <c r="Z91" s="5" t="s">
        <v>115</v>
      </c>
      <c r="AA91" s="5" t="s">
        <v>115</v>
      </c>
      <c r="AB91" s="5" t="s">
        <v>115</v>
      </c>
      <c r="AC91" s="5" t="s">
        <v>115</v>
      </c>
      <c r="AD91" s="5" t="s">
        <v>115</v>
      </c>
      <c r="AE91" s="32" t="s">
        <v>115</v>
      </c>
      <c r="AF91" s="31" t="s">
        <v>1937</v>
      </c>
      <c r="AG91" s="5">
        <v>30</v>
      </c>
      <c r="AH91" s="5">
        <v>30</v>
      </c>
      <c r="AI91" s="5">
        <v>60</v>
      </c>
      <c r="AJ91" s="5">
        <v>90</v>
      </c>
      <c r="AK91" s="32" t="s">
        <v>781</v>
      </c>
      <c r="AL91" s="27"/>
    </row>
    <row r="92" spans="1:38" ht="13.5" customHeight="1" x14ac:dyDescent="0.25">
      <c r="A92" s="3">
        <v>32</v>
      </c>
      <c r="B92" s="60" t="s">
        <v>65</v>
      </c>
      <c r="C92" s="60" t="s">
        <v>87</v>
      </c>
      <c r="D92" s="60" t="s">
        <v>66</v>
      </c>
      <c r="E92" s="60" t="s">
        <v>87</v>
      </c>
      <c r="F92" s="61">
        <v>45941</v>
      </c>
      <c r="G92" s="13">
        <v>45943</v>
      </c>
      <c r="H92" s="31" t="s">
        <v>153</v>
      </c>
      <c r="I92" s="5">
        <v>237.99</v>
      </c>
      <c r="J92" s="5" t="s">
        <v>96</v>
      </c>
      <c r="K92" s="5" t="s">
        <v>153</v>
      </c>
      <c r="L92" s="5">
        <v>237.99</v>
      </c>
      <c r="M92" s="5" t="s">
        <v>96</v>
      </c>
      <c r="N92" s="5" t="s">
        <v>154</v>
      </c>
      <c r="O92" s="5">
        <v>743</v>
      </c>
      <c r="P92" s="5" t="s">
        <v>96</v>
      </c>
      <c r="Q92" s="5" t="s">
        <v>154</v>
      </c>
      <c r="R92" s="5">
        <v>1366.99</v>
      </c>
      <c r="S92" s="32" t="s">
        <v>96</v>
      </c>
      <c r="T92" s="31" t="s">
        <v>115</v>
      </c>
      <c r="U92" s="5" t="s">
        <v>115</v>
      </c>
      <c r="V92" s="5" t="s">
        <v>115</v>
      </c>
      <c r="W92" s="5" t="s">
        <v>115</v>
      </c>
      <c r="X92" s="5" t="s">
        <v>115</v>
      </c>
      <c r="Y92" s="5" t="s">
        <v>115</v>
      </c>
      <c r="Z92" s="5" t="s">
        <v>115</v>
      </c>
      <c r="AA92" s="5" t="s">
        <v>115</v>
      </c>
      <c r="AB92" s="5" t="s">
        <v>115</v>
      </c>
      <c r="AC92" s="5" t="s">
        <v>115</v>
      </c>
      <c r="AD92" s="5" t="s">
        <v>115</v>
      </c>
      <c r="AE92" s="32" t="s">
        <v>115</v>
      </c>
      <c r="AF92" s="31" t="s">
        <v>149</v>
      </c>
      <c r="AG92" s="5">
        <v>128.5</v>
      </c>
      <c r="AH92" s="5">
        <v>128.5</v>
      </c>
      <c r="AI92" s="5">
        <v>257</v>
      </c>
      <c r="AJ92" s="5">
        <v>385.6</v>
      </c>
      <c r="AK92" s="32" t="s">
        <v>147</v>
      </c>
      <c r="AL92" s="27"/>
    </row>
    <row r="93" spans="1:38" ht="13.5" customHeight="1" x14ac:dyDescent="0.25">
      <c r="A93" s="3">
        <v>32</v>
      </c>
      <c r="B93" s="60"/>
      <c r="C93" s="60"/>
      <c r="D93" s="60"/>
      <c r="E93" s="60"/>
      <c r="F93" s="61"/>
      <c r="G93" s="13">
        <v>45945</v>
      </c>
      <c r="H93" s="31" t="s">
        <v>144</v>
      </c>
      <c r="I93" s="5">
        <v>84.99</v>
      </c>
      <c r="J93" s="5" t="s">
        <v>98</v>
      </c>
      <c r="K93" s="5" t="s">
        <v>143</v>
      </c>
      <c r="L93" s="5">
        <v>84.99</v>
      </c>
      <c r="M93" s="5" t="s">
        <v>98</v>
      </c>
      <c r="N93" s="5" t="s">
        <v>143</v>
      </c>
      <c r="O93" s="5">
        <v>206.24</v>
      </c>
      <c r="P93" s="5" t="s">
        <v>98</v>
      </c>
      <c r="Q93" s="5" t="s">
        <v>143</v>
      </c>
      <c r="R93" s="5">
        <v>513.61</v>
      </c>
      <c r="S93" s="32" t="s">
        <v>151</v>
      </c>
      <c r="T93" s="31" t="s">
        <v>155</v>
      </c>
      <c r="U93" s="5">
        <v>190</v>
      </c>
      <c r="V93" s="5" t="s">
        <v>98</v>
      </c>
      <c r="W93" s="5" t="s">
        <v>155</v>
      </c>
      <c r="X93" s="5">
        <v>190</v>
      </c>
      <c r="Y93" s="5" t="s">
        <v>98</v>
      </c>
      <c r="Z93" s="5" t="s">
        <v>155</v>
      </c>
      <c r="AA93" s="5">
        <v>356.33</v>
      </c>
      <c r="AB93" s="5" t="s">
        <v>98</v>
      </c>
      <c r="AC93" s="5" t="s">
        <v>115</v>
      </c>
      <c r="AD93" s="5" t="s">
        <v>115</v>
      </c>
      <c r="AE93" s="32" t="s">
        <v>115</v>
      </c>
      <c r="AF93" s="31" t="s">
        <v>152</v>
      </c>
      <c r="AG93" s="5">
        <v>129.85</v>
      </c>
      <c r="AH93" s="5">
        <v>129.85</v>
      </c>
      <c r="AI93" s="5">
        <v>259.7</v>
      </c>
      <c r="AJ93" s="5">
        <v>357.2</v>
      </c>
      <c r="AK93" s="32" t="s">
        <v>147</v>
      </c>
      <c r="AL93" s="27"/>
    </row>
    <row r="94" spans="1:38" ht="13.5" customHeight="1" x14ac:dyDescent="0.25">
      <c r="A94" s="3">
        <v>32</v>
      </c>
      <c r="B94" s="60"/>
      <c r="C94" s="60"/>
      <c r="D94" s="60"/>
      <c r="E94" s="60"/>
      <c r="F94" s="61"/>
      <c r="G94" s="13">
        <v>45948</v>
      </c>
      <c r="H94" s="31" t="s">
        <v>156</v>
      </c>
      <c r="I94" s="5">
        <v>102.99</v>
      </c>
      <c r="J94" s="5" t="s">
        <v>98</v>
      </c>
      <c r="K94" s="5" t="s">
        <v>156</v>
      </c>
      <c r="L94" s="5">
        <v>102.99</v>
      </c>
      <c r="M94" s="5" t="s">
        <v>98</v>
      </c>
      <c r="N94" s="5" t="s">
        <v>156</v>
      </c>
      <c r="O94" s="5">
        <v>280</v>
      </c>
      <c r="P94" s="5" t="s">
        <v>157</v>
      </c>
      <c r="Q94" s="5" t="s">
        <v>156</v>
      </c>
      <c r="R94" s="5">
        <v>560.99</v>
      </c>
      <c r="S94" s="32" t="s">
        <v>151</v>
      </c>
      <c r="T94" s="31" t="s">
        <v>158</v>
      </c>
      <c r="U94" s="5">
        <v>122</v>
      </c>
      <c r="V94" s="5" t="s">
        <v>98</v>
      </c>
      <c r="W94" s="5" t="s">
        <v>158</v>
      </c>
      <c r="X94" s="5">
        <v>157</v>
      </c>
      <c r="Y94" s="5" t="s">
        <v>98</v>
      </c>
      <c r="Z94" s="5" t="s">
        <v>158</v>
      </c>
      <c r="AA94" s="5">
        <v>340.11</v>
      </c>
      <c r="AB94" s="5" t="s">
        <v>157</v>
      </c>
      <c r="AC94" s="5" t="s">
        <v>156</v>
      </c>
      <c r="AD94" s="5">
        <v>697.07</v>
      </c>
      <c r="AE94" s="32" t="s">
        <v>151</v>
      </c>
      <c r="AF94" s="31" t="s">
        <v>152</v>
      </c>
      <c r="AG94" s="5">
        <v>128.30000000000001</v>
      </c>
      <c r="AH94" s="5">
        <v>128.30000000000001</v>
      </c>
      <c r="AI94" s="5">
        <v>256.60000000000002</v>
      </c>
      <c r="AJ94" s="5">
        <v>321</v>
      </c>
      <c r="AK94" s="32" t="s">
        <v>147</v>
      </c>
      <c r="AL94" s="27"/>
    </row>
    <row r="95" spans="1:38" ht="13.5" customHeight="1" x14ac:dyDescent="0.25">
      <c r="A95" s="3">
        <v>33</v>
      </c>
      <c r="B95" s="60" t="s">
        <v>19</v>
      </c>
      <c r="C95" s="60" t="s">
        <v>87</v>
      </c>
      <c r="D95" s="60" t="s">
        <v>30</v>
      </c>
      <c r="E95" s="60" t="s">
        <v>841</v>
      </c>
      <c r="F95" s="61">
        <v>45957</v>
      </c>
      <c r="G95" s="13">
        <v>45959</v>
      </c>
      <c r="H95" s="31" t="s">
        <v>1938</v>
      </c>
      <c r="I95" s="5">
        <v>173</v>
      </c>
      <c r="J95" s="5" t="s">
        <v>88</v>
      </c>
      <c r="K95" s="5" t="s">
        <v>1939</v>
      </c>
      <c r="L95" s="5">
        <v>302</v>
      </c>
      <c r="M95" s="5" t="s">
        <v>88</v>
      </c>
      <c r="N95" s="5" t="s">
        <v>1940</v>
      </c>
      <c r="O95" s="5">
        <v>683.48</v>
      </c>
      <c r="P95" s="5" t="s">
        <v>98</v>
      </c>
      <c r="Q95" s="5" t="s">
        <v>1940</v>
      </c>
      <c r="R95" s="5">
        <v>1410.85</v>
      </c>
      <c r="S95" s="32" t="s">
        <v>88</v>
      </c>
      <c r="T95" s="31" t="s">
        <v>115</v>
      </c>
      <c r="U95" s="5" t="s">
        <v>115</v>
      </c>
      <c r="V95" s="5" t="s">
        <v>115</v>
      </c>
      <c r="W95" s="5" t="s">
        <v>115</v>
      </c>
      <c r="X95" s="5" t="s">
        <v>115</v>
      </c>
      <c r="Y95" s="5" t="s">
        <v>115</v>
      </c>
      <c r="Z95" s="5" t="s">
        <v>115</v>
      </c>
      <c r="AA95" s="5" t="s">
        <v>115</v>
      </c>
      <c r="AB95" s="5" t="s">
        <v>115</v>
      </c>
      <c r="AC95" s="5" t="s">
        <v>115</v>
      </c>
      <c r="AD95" s="5" t="s">
        <v>115</v>
      </c>
      <c r="AE95" s="32" t="s">
        <v>115</v>
      </c>
      <c r="AF95" s="31" t="s">
        <v>2053</v>
      </c>
      <c r="AG95" s="5">
        <v>200</v>
      </c>
      <c r="AH95" s="5">
        <v>200</v>
      </c>
      <c r="AI95" s="5">
        <v>400</v>
      </c>
      <c r="AJ95" s="5">
        <v>600.20000000000005</v>
      </c>
      <c r="AK95" s="32" t="s">
        <v>139</v>
      </c>
      <c r="AL95" s="27"/>
    </row>
    <row r="96" spans="1:38" ht="13.5" customHeight="1" x14ac:dyDescent="0.25">
      <c r="A96" s="3">
        <v>33</v>
      </c>
      <c r="B96" s="60"/>
      <c r="C96" s="60"/>
      <c r="D96" s="60"/>
      <c r="E96" s="60"/>
      <c r="F96" s="60"/>
      <c r="G96" s="13">
        <v>45961</v>
      </c>
      <c r="H96" s="31" t="s">
        <v>1938</v>
      </c>
      <c r="I96" s="5">
        <v>173</v>
      </c>
      <c r="J96" s="5" t="s">
        <v>88</v>
      </c>
      <c r="K96" s="5" t="s">
        <v>1939</v>
      </c>
      <c r="L96" s="5">
        <v>302</v>
      </c>
      <c r="M96" s="5" t="s">
        <v>88</v>
      </c>
      <c r="N96" s="5" t="s">
        <v>1938</v>
      </c>
      <c r="O96" s="5">
        <v>511.41</v>
      </c>
      <c r="P96" s="5" t="s">
        <v>88</v>
      </c>
      <c r="Q96" s="5" t="s">
        <v>1940</v>
      </c>
      <c r="R96" s="5">
        <v>1064.3699999999999</v>
      </c>
      <c r="S96" s="32" t="s">
        <v>92</v>
      </c>
      <c r="T96" s="31" t="s">
        <v>115</v>
      </c>
      <c r="U96" s="5" t="s">
        <v>115</v>
      </c>
      <c r="V96" s="5" t="s">
        <v>115</v>
      </c>
      <c r="W96" s="5" t="s">
        <v>115</v>
      </c>
      <c r="X96" s="5" t="s">
        <v>115</v>
      </c>
      <c r="Y96" s="5" t="s">
        <v>115</v>
      </c>
      <c r="Z96" s="5" t="s">
        <v>115</v>
      </c>
      <c r="AA96" s="5" t="s">
        <v>115</v>
      </c>
      <c r="AB96" s="5" t="s">
        <v>115</v>
      </c>
      <c r="AC96" s="5" t="s">
        <v>115</v>
      </c>
      <c r="AD96" s="5" t="s">
        <v>115</v>
      </c>
      <c r="AE96" s="32" t="s">
        <v>115</v>
      </c>
      <c r="AF96" s="31" t="s">
        <v>2053</v>
      </c>
      <c r="AG96" s="5">
        <v>200</v>
      </c>
      <c r="AH96" s="5">
        <v>200</v>
      </c>
      <c r="AI96" s="5">
        <v>400</v>
      </c>
      <c r="AJ96" s="5">
        <v>600.20000000000005</v>
      </c>
      <c r="AK96" s="32" t="s">
        <v>139</v>
      </c>
      <c r="AL96" s="27"/>
    </row>
    <row r="97" spans="1:38" ht="13.5" customHeight="1" x14ac:dyDescent="0.25">
      <c r="A97" s="3">
        <v>33</v>
      </c>
      <c r="B97" s="60"/>
      <c r="C97" s="60"/>
      <c r="D97" s="60"/>
      <c r="E97" s="60"/>
      <c r="F97" s="60"/>
      <c r="G97" s="13">
        <v>45964</v>
      </c>
      <c r="H97" s="31" t="s">
        <v>659</v>
      </c>
      <c r="I97" s="5" t="s">
        <v>659</v>
      </c>
      <c r="J97" s="5" t="s">
        <v>659</v>
      </c>
      <c r="K97" s="5" t="s">
        <v>659</v>
      </c>
      <c r="L97" s="5" t="s">
        <v>659</v>
      </c>
      <c r="M97" s="5" t="s">
        <v>659</v>
      </c>
      <c r="N97" s="5" t="s">
        <v>659</v>
      </c>
      <c r="O97" s="5" t="s">
        <v>659</v>
      </c>
      <c r="P97" s="5" t="s">
        <v>659</v>
      </c>
      <c r="Q97" s="5" t="s">
        <v>659</v>
      </c>
      <c r="R97" s="5" t="s">
        <v>659</v>
      </c>
      <c r="S97" s="32" t="s">
        <v>659</v>
      </c>
      <c r="T97" s="31" t="s">
        <v>1226</v>
      </c>
      <c r="U97" s="5">
        <v>47</v>
      </c>
      <c r="V97" s="5" t="s">
        <v>95</v>
      </c>
      <c r="W97" s="5" t="s">
        <v>1226</v>
      </c>
      <c r="X97" s="5">
        <v>72.56</v>
      </c>
      <c r="Y97" s="5" t="s">
        <v>104</v>
      </c>
      <c r="Z97" s="5" t="s">
        <v>1226</v>
      </c>
      <c r="AA97" s="5">
        <v>126.21</v>
      </c>
      <c r="AB97" s="5" t="s">
        <v>98</v>
      </c>
      <c r="AC97" s="5" t="s">
        <v>1226</v>
      </c>
      <c r="AD97" s="5">
        <v>263.02999999999997</v>
      </c>
      <c r="AE97" s="32" t="s">
        <v>98</v>
      </c>
      <c r="AF97" s="31" t="s">
        <v>2053</v>
      </c>
      <c r="AG97" s="5">
        <v>200</v>
      </c>
      <c r="AH97" s="5">
        <v>200</v>
      </c>
      <c r="AI97" s="5">
        <v>400</v>
      </c>
      <c r="AJ97" s="5">
        <v>600.20000000000005</v>
      </c>
      <c r="AK97" s="32" t="s">
        <v>139</v>
      </c>
      <c r="AL97" s="27"/>
    </row>
    <row r="98" spans="1:38" ht="13.5" customHeight="1" x14ac:dyDescent="0.25">
      <c r="A98" s="3">
        <v>34</v>
      </c>
      <c r="B98" s="60" t="s">
        <v>241</v>
      </c>
      <c r="C98" s="60" t="s">
        <v>242</v>
      </c>
      <c r="D98" s="60" t="s">
        <v>41</v>
      </c>
      <c r="E98" s="60" t="s">
        <v>86</v>
      </c>
      <c r="F98" s="61">
        <v>45936</v>
      </c>
      <c r="G98" s="13">
        <v>45938</v>
      </c>
      <c r="H98" s="31" t="s">
        <v>659</v>
      </c>
      <c r="I98" s="5" t="s">
        <v>659</v>
      </c>
      <c r="J98" s="5" t="s">
        <v>659</v>
      </c>
      <c r="K98" s="5" t="s">
        <v>659</v>
      </c>
      <c r="L98" s="5" t="s">
        <v>659</v>
      </c>
      <c r="M98" s="5" t="s">
        <v>659</v>
      </c>
      <c r="N98" s="5" t="s">
        <v>659</v>
      </c>
      <c r="O98" s="5" t="s">
        <v>659</v>
      </c>
      <c r="P98" s="5" t="s">
        <v>659</v>
      </c>
      <c r="Q98" s="5" t="s">
        <v>659</v>
      </c>
      <c r="R98" s="5" t="s">
        <v>659</v>
      </c>
      <c r="S98" s="32" t="s">
        <v>659</v>
      </c>
      <c r="T98" s="31" t="s">
        <v>243</v>
      </c>
      <c r="U98" s="5">
        <v>79.400000000000006</v>
      </c>
      <c r="V98" s="5" t="s">
        <v>231</v>
      </c>
      <c r="W98" s="5" t="s">
        <v>243</v>
      </c>
      <c r="X98" s="5">
        <v>131.94999999999999</v>
      </c>
      <c r="Y98" s="5" t="s">
        <v>231</v>
      </c>
      <c r="Z98" s="5" t="s">
        <v>243</v>
      </c>
      <c r="AA98" s="5">
        <v>237.4</v>
      </c>
      <c r="AB98" s="5" t="s">
        <v>194</v>
      </c>
      <c r="AC98" s="5" t="s">
        <v>243</v>
      </c>
      <c r="AD98" s="5">
        <v>514.45000000000005</v>
      </c>
      <c r="AE98" s="32" t="s">
        <v>102</v>
      </c>
      <c r="AF98" s="31" t="s">
        <v>1125</v>
      </c>
      <c r="AG98" s="5">
        <v>81.599999999999994</v>
      </c>
      <c r="AH98" s="5">
        <v>81.599999999999994</v>
      </c>
      <c r="AI98" s="5">
        <v>163.19999999999999</v>
      </c>
      <c r="AJ98" s="5">
        <v>247</v>
      </c>
      <c r="AK98" s="32" t="s">
        <v>244</v>
      </c>
      <c r="AL98" s="27"/>
    </row>
    <row r="99" spans="1:38" ht="13.5" customHeight="1" x14ac:dyDescent="0.25">
      <c r="A99" s="3">
        <v>34</v>
      </c>
      <c r="B99" s="60"/>
      <c r="C99" s="60"/>
      <c r="D99" s="60"/>
      <c r="E99" s="60"/>
      <c r="F99" s="61"/>
      <c r="G99" s="13">
        <v>45940</v>
      </c>
      <c r="H99" s="31" t="s">
        <v>659</v>
      </c>
      <c r="I99" s="5" t="s">
        <v>659</v>
      </c>
      <c r="J99" s="5" t="s">
        <v>659</v>
      </c>
      <c r="K99" s="5" t="s">
        <v>659</v>
      </c>
      <c r="L99" s="5" t="s">
        <v>659</v>
      </c>
      <c r="M99" s="5" t="s">
        <v>659</v>
      </c>
      <c r="N99" s="5" t="s">
        <v>659</v>
      </c>
      <c r="O99" s="5" t="s">
        <v>659</v>
      </c>
      <c r="P99" s="5" t="s">
        <v>659</v>
      </c>
      <c r="Q99" s="5" t="s">
        <v>659</v>
      </c>
      <c r="R99" s="5" t="s">
        <v>659</v>
      </c>
      <c r="S99" s="32" t="s">
        <v>659</v>
      </c>
      <c r="T99" s="31" t="s">
        <v>245</v>
      </c>
      <c r="U99" s="5">
        <v>100.85</v>
      </c>
      <c r="V99" s="5" t="s">
        <v>194</v>
      </c>
      <c r="W99" s="5" t="s">
        <v>245</v>
      </c>
      <c r="X99" s="5">
        <v>146.15</v>
      </c>
      <c r="Y99" s="5" t="s">
        <v>231</v>
      </c>
      <c r="Z99" s="5" t="s">
        <v>245</v>
      </c>
      <c r="AA99" s="5">
        <v>280.25</v>
      </c>
      <c r="AB99" s="5" t="s">
        <v>194</v>
      </c>
      <c r="AC99" s="5" t="s">
        <v>245</v>
      </c>
      <c r="AD99" s="5">
        <v>610.75</v>
      </c>
      <c r="AE99" s="32" t="s">
        <v>102</v>
      </c>
      <c r="AF99" s="31" t="s">
        <v>1125</v>
      </c>
      <c r="AG99" s="5">
        <v>100.95</v>
      </c>
      <c r="AH99" s="5">
        <v>100.95</v>
      </c>
      <c r="AI99" s="5">
        <v>204</v>
      </c>
      <c r="AJ99" s="5">
        <v>307.10000000000002</v>
      </c>
      <c r="AK99" s="32" t="s">
        <v>244</v>
      </c>
      <c r="AL99" s="27"/>
    </row>
    <row r="100" spans="1:38" ht="13.5" customHeight="1" x14ac:dyDescent="0.25">
      <c r="A100" s="3">
        <v>34</v>
      </c>
      <c r="B100" s="60"/>
      <c r="C100" s="60"/>
      <c r="D100" s="60"/>
      <c r="E100" s="60"/>
      <c r="F100" s="61"/>
      <c r="G100" s="13">
        <v>45943</v>
      </c>
      <c r="H100" s="31" t="s">
        <v>659</v>
      </c>
      <c r="I100" s="5" t="s">
        <v>659</v>
      </c>
      <c r="J100" s="5" t="s">
        <v>659</v>
      </c>
      <c r="K100" s="5" t="s">
        <v>659</v>
      </c>
      <c r="L100" s="5" t="s">
        <v>659</v>
      </c>
      <c r="M100" s="5" t="s">
        <v>659</v>
      </c>
      <c r="N100" s="5" t="s">
        <v>659</v>
      </c>
      <c r="O100" s="5" t="s">
        <v>659</v>
      </c>
      <c r="P100" s="5" t="s">
        <v>659</v>
      </c>
      <c r="Q100" s="5" t="s">
        <v>659</v>
      </c>
      <c r="R100" s="5" t="s">
        <v>659</v>
      </c>
      <c r="S100" s="32" t="s">
        <v>659</v>
      </c>
      <c r="T100" s="31" t="s">
        <v>243</v>
      </c>
      <c r="U100" s="5">
        <v>61.8</v>
      </c>
      <c r="V100" s="5" t="s">
        <v>231</v>
      </c>
      <c r="W100" s="5" t="s">
        <v>243</v>
      </c>
      <c r="X100" s="5">
        <v>102.8</v>
      </c>
      <c r="Y100" s="5" t="s">
        <v>231</v>
      </c>
      <c r="Z100" s="5" t="s">
        <v>243</v>
      </c>
      <c r="AA100" s="5">
        <v>205.1</v>
      </c>
      <c r="AB100" s="5" t="s">
        <v>194</v>
      </c>
      <c r="AC100" s="5" t="s">
        <v>243</v>
      </c>
      <c r="AD100" s="5">
        <v>431.65</v>
      </c>
      <c r="AE100" s="32" t="s">
        <v>194</v>
      </c>
      <c r="AF100" s="31" t="s">
        <v>1126</v>
      </c>
      <c r="AG100" s="5">
        <v>55.85</v>
      </c>
      <c r="AH100" s="5">
        <v>55.85</v>
      </c>
      <c r="AI100" s="5">
        <v>104</v>
      </c>
      <c r="AJ100" s="5">
        <v>189</v>
      </c>
      <c r="AK100" s="32" t="s">
        <v>244</v>
      </c>
      <c r="AL100" s="27"/>
    </row>
    <row r="101" spans="1:38" ht="13.5" customHeight="1" x14ac:dyDescent="0.25">
      <c r="A101" s="3">
        <v>35</v>
      </c>
      <c r="B101" s="60" t="s">
        <v>39</v>
      </c>
      <c r="C101" s="60" t="s">
        <v>87</v>
      </c>
      <c r="D101" s="60" t="s">
        <v>29</v>
      </c>
      <c r="E101" s="60" t="s">
        <v>780</v>
      </c>
      <c r="F101" s="61">
        <v>45963</v>
      </c>
      <c r="G101" s="13">
        <v>45965</v>
      </c>
      <c r="H101" s="31" t="s">
        <v>1946</v>
      </c>
      <c r="I101" s="5">
        <v>45</v>
      </c>
      <c r="J101" s="5" t="s">
        <v>95</v>
      </c>
      <c r="K101" s="5" t="s">
        <v>1946</v>
      </c>
      <c r="L101" s="5">
        <v>45</v>
      </c>
      <c r="M101" s="5" t="s">
        <v>95</v>
      </c>
      <c r="N101" s="5" t="s">
        <v>1946</v>
      </c>
      <c r="O101" s="5">
        <v>89.77</v>
      </c>
      <c r="P101" s="5" t="s">
        <v>89</v>
      </c>
      <c r="Q101" s="5" t="s">
        <v>1946</v>
      </c>
      <c r="R101" s="5">
        <v>179</v>
      </c>
      <c r="S101" s="32" t="s">
        <v>89</v>
      </c>
      <c r="T101" s="31" t="s">
        <v>1218</v>
      </c>
      <c r="U101" s="5">
        <v>143</v>
      </c>
      <c r="V101" s="5" t="s">
        <v>89</v>
      </c>
      <c r="W101" s="5" t="s">
        <v>1218</v>
      </c>
      <c r="X101" s="5">
        <v>200.95</v>
      </c>
      <c r="Y101" s="5" t="s">
        <v>89</v>
      </c>
      <c r="Z101" s="5" t="s">
        <v>1219</v>
      </c>
      <c r="AA101" s="5">
        <v>515.17999999999995</v>
      </c>
      <c r="AB101" s="5" t="s">
        <v>98</v>
      </c>
      <c r="AC101" s="5" t="s">
        <v>115</v>
      </c>
      <c r="AD101" s="5"/>
      <c r="AE101" s="32"/>
      <c r="AF101" s="31" t="s">
        <v>1220</v>
      </c>
      <c r="AG101" s="5">
        <v>98.2</v>
      </c>
      <c r="AH101" s="5">
        <v>98.2</v>
      </c>
      <c r="AI101" s="5">
        <v>211.2</v>
      </c>
      <c r="AJ101" s="5">
        <v>251</v>
      </c>
      <c r="AK101" s="32" t="s">
        <v>139</v>
      </c>
      <c r="AL101" s="27"/>
    </row>
    <row r="102" spans="1:38" ht="13.5" customHeight="1" x14ac:dyDescent="0.25">
      <c r="A102" s="3">
        <v>35</v>
      </c>
      <c r="B102" s="60"/>
      <c r="C102" s="60"/>
      <c r="D102" s="60"/>
      <c r="E102" s="60"/>
      <c r="F102" s="60"/>
      <c r="G102" s="13">
        <v>45967</v>
      </c>
      <c r="H102" s="31" t="s">
        <v>659</v>
      </c>
      <c r="I102" s="5" t="s">
        <v>659</v>
      </c>
      <c r="J102" s="5" t="s">
        <v>659</v>
      </c>
      <c r="K102" s="5" t="s">
        <v>659</v>
      </c>
      <c r="L102" s="5" t="s">
        <v>659</v>
      </c>
      <c r="M102" s="5" t="s">
        <v>659</v>
      </c>
      <c r="N102" s="5" t="s">
        <v>659</v>
      </c>
      <c r="O102" s="5" t="s">
        <v>659</v>
      </c>
      <c r="P102" s="5" t="s">
        <v>659</v>
      </c>
      <c r="Q102" s="5" t="s">
        <v>659</v>
      </c>
      <c r="R102" s="5" t="s">
        <v>659</v>
      </c>
      <c r="S102" s="32" t="s">
        <v>659</v>
      </c>
      <c r="T102" s="31" t="s">
        <v>1221</v>
      </c>
      <c r="U102" s="5">
        <v>51</v>
      </c>
      <c r="V102" s="5" t="s">
        <v>95</v>
      </c>
      <c r="W102" s="5" t="s">
        <v>1221</v>
      </c>
      <c r="X102" s="5">
        <v>75.989999999999995</v>
      </c>
      <c r="Y102" s="5" t="s">
        <v>104</v>
      </c>
      <c r="Z102" s="5" t="s">
        <v>1221</v>
      </c>
      <c r="AA102" s="5">
        <v>119.69</v>
      </c>
      <c r="AB102" s="5" t="s">
        <v>98</v>
      </c>
      <c r="AC102" s="5" t="s">
        <v>1221</v>
      </c>
      <c r="AD102" s="5">
        <v>281.52999999999997</v>
      </c>
      <c r="AE102" s="32" t="s">
        <v>89</v>
      </c>
      <c r="AF102" s="31" t="s">
        <v>1220</v>
      </c>
      <c r="AG102" s="5">
        <v>158</v>
      </c>
      <c r="AH102" s="5">
        <v>158</v>
      </c>
      <c r="AI102" s="5">
        <v>316</v>
      </c>
      <c r="AJ102" s="5">
        <v>434</v>
      </c>
      <c r="AK102" s="32" t="s">
        <v>139</v>
      </c>
      <c r="AL102" s="27"/>
    </row>
    <row r="103" spans="1:38" ht="13.5" customHeight="1" x14ac:dyDescent="0.25">
      <c r="A103" s="3">
        <v>35</v>
      </c>
      <c r="B103" s="60"/>
      <c r="C103" s="60"/>
      <c r="D103" s="60"/>
      <c r="E103" s="60"/>
      <c r="F103" s="60"/>
      <c r="G103" s="13">
        <v>45970</v>
      </c>
      <c r="H103" s="31" t="s">
        <v>659</v>
      </c>
      <c r="I103" s="5" t="s">
        <v>659</v>
      </c>
      <c r="J103" s="5" t="s">
        <v>659</v>
      </c>
      <c r="K103" s="5" t="s">
        <v>659</v>
      </c>
      <c r="L103" s="5" t="s">
        <v>659</v>
      </c>
      <c r="M103" s="5" t="s">
        <v>659</v>
      </c>
      <c r="N103" s="5" t="s">
        <v>659</v>
      </c>
      <c r="O103" s="5" t="s">
        <v>659</v>
      </c>
      <c r="P103" s="5" t="s">
        <v>659</v>
      </c>
      <c r="Q103" s="5" t="s">
        <v>659</v>
      </c>
      <c r="R103" s="5" t="s">
        <v>659</v>
      </c>
      <c r="S103" s="32" t="s">
        <v>659</v>
      </c>
      <c r="T103" s="31" t="s">
        <v>1222</v>
      </c>
      <c r="U103" s="5">
        <v>38</v>
      </c>
      <c r="V103" s="5" t="s">
        <v>95</v>
      </c>
      <c r="W103" s="5" t="s">
        <v>1222</v>
      </c>
      <c r="X103" s="5">
        <v>60.99</v>
      </c>
      <c r="Y103" s="5" t="s">
        <v>104</v>
      </c>
      <c r="Z103" s="5" t="s">
        <v>1222</v>
      </c>
      <c r="AA103" s="5">
        <v>120.93</v>
      </c>
      <c r="AB103" s="5" t="s">
        <v>89</v>
      </c>
      <c r="AC103" s="5" t="s">
        <v>1222</v>
      </c>
      <c r="AD103" s="5">
        <v>227.98</v>
      </c>
      <c r="AE103" s="32" t="s">
        <v>89</v>
      </c>
      <c r="AF103" s="31" t="s">
        <v>1220</v>
      </c>
      <c r="AG103" s="5">
        <v>158</v>
      </c>
      <c r="AH103" s="5">
        <v>158</v>
      </c>
      <c r="AI103" s="5">
        <v>316</v>
      </c>
      <c r="AJ103" s="5">
        <v>384.6</v>
      </c>
      <c r="AK103" s="32" t="s">
        <v>139</v>
      </c>
      <c r="AL103" s="27" t="s">
        <v>1223</v>
      </c>
    </row>
    <row r="104" spans="1:38" ht="13.5" customHeight="1" x14ac:dyDescent="0.25">
      <c r="A104" s="3">
        <v>36</v>
      </c>
      <c r="B104" s="60" t="s">
        <v>43</v>
      </c>
      <c r="C104" s="60" t="s">
        <v>319</v>
      </c>
      <c r="D104" s="60" t="s">
        <v>1598</v>
      </c>
      <c r="E104" s="60" t="s">
        <v>319</v>
      </c>
      <c r="F104" s="61">
        <v>45968</v>
      </c>
      <c r="G104" s="13">
        <v>45970</v>
      </c>
      <c r="H104" s="31" t="s">
        <v>1069</v>
      </c>
      <c r="I104" s="5" t="s">
        <v>1069</v>
      </c>
      <c r="J104" s="5" t="s">
        <v>1069</v>
      </c>
      <c r="K104" s="5" t="s">
        <v>1069</v>
      </c>
      <c r="L104" s="5" t="s">
        <v>1069</v>
      </c>
      <c r="M104" s="5" t="s">
        <v>1069</v>
      </c>
      <c r="N104" s="5" t="s">
        <v>1069</v>
      </c>
      <c r="O104" s="5" t="s">
        <v>1069</v>
      </c>
      <c r="P104" s="5" t="s">
        <v>1069</v>
      </c>
      <c r="Q104" s="5" t="s">
        <v>1069</v>
      </c>
      <c r="R104" s="5" t="s">
        <v>1069</v>
      </c>
      <c r="S104" s="32" t="s">
        <v>1069</v>
      </c>
      <c r="T104" s="31" t="s">
        <v>1599</v>
      </c>
      <c r="U104" s="5">
        <v>114</v>
      </c>
      <c r="V104" s="5" t="s">
        <v>95</v>
      </c>
      <c r="W104" s="5" t="s">
        <v>1599</v>
      </c>
      <c r="X104" s="5">
        <v>144.71</v>
      </c>
      <c r="Y104" s="5" t="s">
        <v>95</v>
      </c>
      <c r="Z104" s="5" t="s">
        <v>1599</v>
      </c>
      <c r="AA104" s="5">
        <v>281.07</v>
      </c>
      <c r="AB104" s="5" t="s">
        <v>95</v>
      </c>
      <c r="AC104" s="5" t="s">
        <v>1599</v>
      </c>
      <c r="AD104" s="5">
        <v>496.43</v>
      </c>
      <c r="AE104" s="32" t="s">
        <v>95</v>
      </c>
      <c r="AF104" s="44">
        <v>0.95138888888888884</v>
      </c>
      <c r="AG104" s="15">
        <v>105.45</v>
      </c>
      <c r="AH104" s="15">
        <v>105.45</v>
      </c>
      <c r="AI104" s="15">
        <v>210.9</v>
      </c>
      <c r="AJ104" s="5">
        <v>319.83</v>
      </c>
      <c r="AK104" s="32" t="s">
        <v>324</v>
      </c>
      <c r="AL104" s="27"/>
    </row>
    <row r="105" spans="1:38" ht="13.5" customHeight="1" x14ac:dyDescent="0.25">
      <c r="A105" s="3">
        <v>36</v>
      </c>
      <c r="B105" s="60"/>
      <c r="C105" s="60"/>
      <c r="D105" s="60"/>
      <c r="E105" s="60"/>
      <c r="F105" s="60"/>
      <c r="G105" s="13">
        <v>45972</v>
      </c>
      <c r="H105" s="31" t="s">
        <v>1069</v>
      </c>
      <c r="I105" s="5" t="s">
        <v>1069</v>
      </c>
      <c r="J105" s="5" t="s">
        <v>1069</v>
      </c>
      <c r="K105" s="5" t="s">
        <v>1069</v>
      </c>
      <c r="L105" s="5" t="s">
        <v>1069</v>
      </c>
      <c r="M105" s="5" t="s">
        <v>1069</v>
      </c>
      <c r="N105" s="5" t="s">
        <v>1069</v>
      </c>
      <c r="O105" s="5" t="s">
        <v>1069</v>
      </c>
      <c r="P105" s="5" t="s">
        <v>1069</v>
      </c>
      <c r="Q105" s="5" t="s">
        <v>1069</v>
      </c>
      <c r="R105" s="5" t="s">
        <v>1069</v>
      </c>
      <c r="S105" s="32" t="s">
        <v>1069</v>
      </c>
      <c r="T105" s="31" t="s">
        <v>1600</v>
      </c>
      <c r="U105" s="5">
        <v>59</v>
      </c>
      <c r="V105" s="5" t="s">
        <v>95</v>
      </c>
      <c r="W105" s="5" t="s">
        <v>1600</v>
      </c>
      <c r="X105" s="5">
        <v>89.71</v>
      </c>
      <c r="Y105" s="5" t="s">
        <v>95</v>
      </c>
      <c r="Z105" s="5" t="s">
        <v>1600</v>
      </c>
      <c r="AA105" s="5">
        <v>182.26</v>
      </c>
      <c r="AB105" s="5" t="s">
        <v>89</v>
      </c>
      <c r="AC105" s="5" t="s">
        <v>1600</v>
      </c>
      <c r="AD105" s="5">
        <v>328.43</v>
      </c>
      <c r="AE105" s="32" t="s">
        <v>95</v>
      </c>
      <c r="AF105" s="35">
        <v>0.95138888888888884</v>
      </c>
      <c r="AG105" s="5">
        <v>71.400000000000006</v>
      </c>
      <c r="AH105" s="5">
        <v>71.400000000000006</v>
      </c>
      <c r="AI105" s="15">
        <v>142.80000000000001</v>
      </c>
      <c r="AJ105" s="5">
        <v>251.74</v>
      </c>
      <c r="AK105" s="32" t="s">
        <v>324</v>
      </c>
      <c r="AL105" s="27"/>
    </row>
    <row r="106" spans="1:38" ht="13.5" customHeight="1" x14ac:dyDescent="0.25">
      <c r="A106" s="3">
        <v>36</v>
      </c>
      <c r="B106" s="60"/>
      <c r="C106" s="60"/>
      <c r="D106" s="60"/>
      <c r="E106" s="60"/>
      <c r="F106" s="60"/>
      <c r="G106" s="13">
        <v>45975</v>
      </c>
      <c r="H106" s="31" t="s">
        <v>1069</v>
      </c>
      <c r="I106" s="5" t="s">
        <v>1069</v>
      </c>
      <c r="J106" s="5" t="s">
        <v>1069</v>
      </c>
      <c r="K106" s="5" t="s">
        <v>1069</v>
      </c>
      <c r="L106" s="5" t="s">
        <v>1069</v>
      </c>
      <c r="M106" s="5" t="s">
        <v>1069</v>
      </c>
      <c r="N106" s="5" t="s">
        <v>1069</v>
      </c>
      <c r="O106" s="5" t="s">
        <v>1069</v>
      </c>
      <c r="P106" s="5" t="s">
        <v>1069</v>
      </c>
      <c r="Q106" s="5" t="s">
        <v>1069</v>
      </c>
      <c r="R106" s="5" t="s">
        <v>1069</v>
      </c>
      <c r="S106" s="32" t="s">
        <v>1069</v>
      </c>
      <c r="T106" s="31" t="s">
        <v>1601</v>
      </c>
      <c r="U106" s="5">
        <v>80.989999999999995</v>
      </c>
      <c r="V106" s="5" t="s">
        <v>98</v>
      </c>
      <c r="W106" s="5" t="s">
        <v>1601</v>
      </c>
      <c r="X106" s="5">
        <f>U106+13.99</f>
        <v>94.97999999999999</v>
      </c>
      <c r="Y106" s="5" t="s">
        <v>98</v>
      </c>
      <c r="Z106" s="5" t="s">
        <v>1601</v>
      </c>
      <c r="AA106" s="5">
        <v>214.07</v>
      </c>
      <c r="AB106" s="5" t="s">
        <v>95</v>
      </c>
      <c r="AC106" s="5" t="s">
        <v>1601</v>
      </c>
      <c r="AD106" s="5">
        <v>372.44</v>
      </c>
      <c r="AE106" s="32" t="s">
        <v>89</v>
      </c>
      <c r="AF106" s="35">
        <v>0.95138888888888884</v>
      </c>
      <c r="AG106" s="5">
        <v>82.02</v>
      </c>
      <c r="AH106" s="5">
        <v>82.02</v>
      </c>
      <c r="AI106" s="15">
        <v>164.04</v>
      </c>
      <c r="AJ106" s="5">
        <v>256.49</v>
      </c>
      <c r="AK106" s="32" t="s">
        <v>324</v>
      </c>
      <c r="AL106" s="27"/>
    </row>
    <row r="107" spans="1:38" ht="13.5" customHeight="1" x14ac:dyDescent="0.25">
      <c r="A107" s="3">
        <v>37</v>
      </c>
      <c r="B107" s="62" t="s">
        <v>41</v>
      </c>
      <c r="C107" s="62" t="s">
        <v>86</v>
      </c>
      <c r="D107" s="62" t="s">
        <v>18</v>
      </c>
      <c r="E107" s="62" t="s">
        <v>899</v>
      </c>
      <c r="F107" s="63">
        <v>45929</v>
      </c>
      <c r="G107" s="26">
        <v>45931</v>
      </c>
      <c r="H107" s="33" t="s">
        <v>344</v>
      </c>
      <c r="I107" s="5">
        <v>40.660000000000004</v>
      </c>
      <c r="J107" s="15" t="s">
        <v>345</v>
      </c>
      <c r="K107" s="15" t="s">
        <v>346</v>
      </c>
      <c r="L107" s="5">
        <v>90.95</v>
      </c>
      <c r="M107" s="15" t="s">
        <v>347</v>
      </c>
      <c r="N107" s="15" t="s">
        <v>348</v>
      </c>
      <c r="O107" s="5">
        <v>140.70500000000001</v>
      </c>
      <c r="P107" s="15" t="s">
        <v>345</v>
      </c>
      <c r="Q107" s="15" t="s">
        <v>349</v>
      </c>
      <c r="R107" s="5">
        <v>325.28000000000003</v>
      </c>
      <c r="S107" s="34" t="s">
        <v>347</v>
      </c>
      <c r="T107" s="33" t="s">
        <v>344</v>
      </c>
      <c r="U107" s="5">
        <v>40.660000000000004</v>
      </c>
      <c r="V107" s="15" t="s">
        <v>345</v>
      </c>
      <c r="W107" s="15" t="s">
        <v>346</v>
      </c>
      <c r="X107" s="5">
        <v>90.95</v>
      </c>
      <c r="Y107" s="15" t="s">
        <v>347</v>
      </c>
      <c r="Z107" s="15" t="s">
        <v>348</v>
      </c>
      <c r="AA107" s="5">
        <v>140.70500000000001</v>
      </c>
      <c r="AB107" s="15" t="s">
        <v>345</v>
      </c>
      <c r="AC107" s="15" t="s">
        <v>349</v>
      </c>
      <c r="AD107" s="5">
        <v>325.28000000000003</v>
      </c>
      <c r="AE107" s="34" t="s">
        <v>347</v>
      </c>
      <c r="AF107" s="33" t="s">
        <v>350</v>
      </c>
      <c r="AG107" s="15">
        <v>156</v>
      </c>
      <c r="AH107" s="15">
        <v>156</v>
      </c>
      <c r="AI107" s="15">
        <v>312</v>
      </c>
      <c r="AJ107" s="15">
        <v>498</v>
      </c>
      <c r="AK107" s="32" t="s">
        <v>351</v>
      </c>
      <c r="AL107" s="27"/>
    </row>
    <row r="108" spans="1:38" ht="13.5" customHeight="1" x14ac:dyDescent="0.25">
      <c r="A108" s="3">
        <v>37</v>
      </c>
      <c r="B108" s="62"/>
      <c r="C108" s="62"/>
      <c r="D108" s="62"/>
      <c r="E108" s="62"/>
      <c r="F108" s="62"/>
      <c r="G108" s="26">
        <v>45933</v>
      </c>
      <c r="H108" s="33" t="s">
        <v>352</v>
      </c>
      <c r="I108" s="5">
        <v>44.940000000000005</v>
      </c>
      <c r="J108" s="15" t="s">
        <v>345</v>
      </c>
      <c r="K108" s="15" t="s">
        <v>353</v>
      </c>
      <c r="L108" s="5">
        <v>100.58000000000001</v>
      </c>
      <c r="M108" s="15" t="s">
        <v>347</v>
      </c>
      <c r="N108" s="15" t="s">
        <v>354</v>
      </c>
      <c r="O108" s="5">
        <v>171.20000000000002</v>
      </c>
      <c r="P108" s="15" t="s">
        <v>98</v>
      </c>
      <c r="Q108" s="15" t="s">
        <v>354</v>
      </c>
      <c r="R108" s="5">
        <v>331.16500000000002</v>
      </c>
      <c r="S108" s="34" t="s">
        <v>355</v>
      </c>
      <c r="T108" s="33" t="s">
        <v>352</v>
      </c>
      <c r="U108" s="5">
        <v>44.940000000000005</v>
      </c>
      <c r="V108" s="15" t="s">
        <v>345</v>
      </c>
      <c r="W108" s="15" t="s">
        <v>353</v>
      </c>
      <c r="X108" s="5">
        <v>100.58000000000001</v>
      </c>
      <c r="Y108" s="15" t="s">
        <v>347</v>
      </c>
      <c r="Z108" s="15" t="s">
        <v>354</v>
      </c>
      <c r="AA108" s="5">
        <v>171.20000000000002</v>
      </c>
      <c r="AB108" s="15" t="s">
        <v>98</v>
      </c>
      <c r="AC108" s="15" t="s">
        <v>354</v>
      </c>
      <c r="AD108" s="5">
        <v>331.16500000000002</v>
      </c>
      <c r="AE108" s="34" t="s">
        <v>355</v>
      </c>
      <c r="AF108" s="33" t="s">
        <v>356</v>
      </c>
      <c r="AG108" s="15">
        <v>156</v>
      </c>
      <c r="AH108" s="15">
        <v>156</v>
      </c>
      <c r="AI108" s="15">
        <v>312</v>
      </c>
      <c r="AJ108" s="15">
        <v>498</v>
      </c>
      <c r="AK108" s="32" t="s">
        <v>351</v>
      </c>
      <c r="AL108" s="27"/>
    </row>
    <row r="109" spans="1:38" ht="13.5" customHeight="1" x14ac:dyDescent="0.25">
      <c r="A109" s="3">
        <v>37</v>
      </c>
      <c r="B109" s="62"/>
      <c r="C109" s="62"/>
      <c r="D109" s="62"/>
      <c r="E109" s="62"/>
      <c r="F109" s="62"/>
      <c r="G109" s="26">
        <v>45936</v>
      </c>
      <c r="H109" s="33" t="s">
        <v>357</v>
      </c>
      <c r="I109" s="5">
        <v>66.34</v>
      </c>
      <c r="J109" s="15" t="s">
        <v>345</v>
      </c>
      <c r="K109" s="15" t="s">
        <v>358</v>
      </c>
      <c r="L109" s="5">
        <v>125.19000000000001</v>
      </c>
      <c r="M109" s="15" t="s">
        <v>347</v>
      </c>
      <c r="N109" s="15" t="s">
        <v>359</v>
      </c>
      <c r="O109" s="5">
        <v>208.65</v>
      </c>
      <c r="P109" s="15" t="s">
        <v>98</v>
      </c>
      <c r="Q109" s="15" t="s">
        <v>359</v>
      </c>
      <c r="R109" s="5">
        <v>398.68200000000007</v>
      </c>
      <c r="S109" s="34" t="s">
        <v>355</v>
      </c>
      <c r="T109" s="33" t="s">
        <v>357</v>
      </c>
      <c r="U109" s="5">
        <v>66.34</v>
      </c>
      <c r="V109" s="15" t="s">
        <v>345</v>
      </c>
      <c r="W109" s="15" t="s">
        <v>358</v>
      </c>
      <c r="X109" s="5">
        <v>125.19000000000001</v>
      </c>
      <c r="Y109" s="15" t="s">
        <v>347</v>
      </c>
      <c r="Z109" s="15" t="s">
        <v>359</v>
      </c>
      <c r="AA109" s="5">
        <v>208.65</v>
      </c>
      <c r="AB109" s="15" t="s">
        <v>98</v>
      </c>
      <c r="AC109" s="15" t="s">
        <v>359</v>
      </c>
      <c r="AD109" s="5">
        <v>398.68200000000007</v>
      </c>
      <c r="AE109" s="34" t="s">
        <v>355</v>
      </c>
      <c r="AF109" s="33" t="s">
        <v>360</v>
      </c>
      <c r="AG109" s="15">
        <v>190</v>
      </c>
      <c r="AH109" s="15">
        <v>190</v>
      </c>
      <c r="AI109" s="15">
        <v>380</v>
      </c>
      <c r="AJ109" s="15">
        <v>744</v>
      </c>
      <c r="AK109" s="32" t="s">
        <v>351</v>
      </c>
      <c r="AL109" s="27" t="s">
        <v>2158</v>
      </c>
    </row>
    <row r="110" spans="1:38" ht="13.5" customHeight="1" x14ac:dyDescent="0.25">
      <c r="A110" s="3">
        <v>38</v>
      </c>
      <c r="B110" s="60" t="s">
        <v>59</v>
      </c>
      <c r="C110" s="60" t="s">
        <v>899</v>
      </c>
      <c r="D110" s="60" t="s">
        <v>60</v>
      </c>
      <c r="E110" s="60" t="s">
        <v>135</v>
      </c>
      <c r="F110" s="61">
        <v>45927</v>
      </c>
      <c r="G110" s="13">
        <v>45929</v>
      </c>
      <c r="H110" s="31" t="s">
        <v>659</v>
      </c>
      <c r="I110" s="5" t="s">
        <v>659</v>
      </c>
      <c r="J110" s="5" t="s">
        <v>659</v>
      </c>
      <c r="K110" s="5" t="s">
        <v>659</v>
      </c>
      <c r="L110" s="5" t="s">
        <v>659</v>
      </c>
      <c r="M110" s="5" t="s">
        <v>659</v>
      </c>
      <c r="N110" s="15" t="s">
        <v>611</v>
      </c>
      <c r="O110" s="5">
        <v>715</v>
      </c>
      <c r="P110" s="5" t="s">
        <v>612</v>
      </c>
      <c r="Q110" s="5" t="s">
        <v>659</v>
      </c>
      <c r="R110" s="5" t="s">
        <v>659</v>
      </c>
      <c r="S110" s="32" t="s">
        <v>659</v>
      </c>
      <c r="T110" s="33" t="s">
        <v>611</v>
      </c>
      <c r="U110" s="5">
        <v>185</v>
      </c>
      <c r="V110" s="5" t="s">
        <v>95</v>
      </c>
      <c r="W110" s="15" t="s">
        <v>611</v>
      </c>
      <c r="X110" s="5">
        <v>205</v>
      </c>
      <c r="Y110" s="5" t="s">
        <v>95</v>
      </c>
      <c r="Z110" s="5" t="s">
        <v>115</v>
      </c>
      <c r="AA110" s="5" t="s">
        <v>115</v>
      </c>
      <c r="AB110" s="5" t="s">
        <v>115</v>
      </c>
      <c r="AC110" s="15" t="s">
        <v>611</v>
      </c>
      <c r="AD110" s="5">
        <v>957</v>
      </c>
      <c r="AE110" s="32" t="s">
        <v>613</v>
      </c>
      <c r="AF110" s="31"/>
      <c r="AG110" s="5">
        <v>255</v>
      </c>
      <c r="AH110" s="5">
        <v>255</v>
      </c>
      <c r="AI110" s="5">
        <v>510</v>
      </c>
      <c r="AJ110" s="5">
        <v>878</v>
      </c>
      <c r="AK110" s="32" t="s">
        <v>614</v>
      </c>
      <c r="AL110" s="27"/>
    </row>
    <row r="111" spans="1:38" ht="13.5" customHeight="1" x14ac:dyDescent="0.25">
      <c r="A111" s="3">
        <v>38</v>
      </c>
      <c r="B111" s="60"/>
      <c r="C111" s="60"/>
      <c r="D111" s="60"/>
      <c r="E111" s="60"/>
      <c r="F111" s="60"/>
      <c r="G111" s="13">
        <v>45931</v>
      </c>
      <c r="H111" s="31" t="s">
        <v>659</v>
      </c>
      <c r="I111" s="5" t="s">
        <v>659</v>
      </c>
      <c r="J111" s="5" t="s">
        <v>659</v>
      </c>
      <c r="K111" s="5" t="s">
        <v>659</v>
      </c>
      <c r="L111" s="5" t="s">
        <v>659</v>
      </c>
      <c r="M111" s="5" t="s">
        <v>659</v>
      </c>
      <c r="N111" s="5" t="s">
        <v>659</v>
      </c>
      <c r="O111" s="5" t="s">
        <v>659</v>
      </c>
      <c r="P111" s="5" t="s">
        <v>659</v>
      </c>
      <c r="Q111" s="5" t="s">
        <v>659</v>
      </c>
      <c r="R111" s="5" t="s">
        <v>659</v>
      </c>
      <c r="S111" s="32" t="s">
        <v>659</v>
      </c>
      <c r="T111" s="33" t="s">
        <v>611</v>
      </c>
      <c r="U111" s="5">
        <v>23.5</v>
      </c>
      <c r="V111" s="5" t="s">
        <v>204</v>
      </c>
      <c r="W111" s="15" t="s">
        <v>611</v>
      </c>
      <c r="X111" s="5">
        <v>36</v>
      </c>
      <c r="Y111" s="5" t="s">
        <v>204</v>
      </c>
      <c r="Z111" s="15" t="s">
        <v>611</v>
      </c>
      <c r="AA111" s="5">
        <v>91</v>
      </c>
      <c r="AB111" s="5" t="s">
        <v>418</v>
      </c>
      <c r="AC111" s="15" t="s">
        <v>611</v>
      </c>
      <c r="AD111" s="5">
        <v>200</v>
      </c>
      <c r="AE111" s="32" t="s">
        <v>613</v>
      </c>
      <c r="AF111" s="31"/>
      <c r="AG111" s="5">
        <v>190</v>
      </c>
      <c r="AH111" s="5">
        <v>190</v>
      </c>
      <c r="AI111" s="5">
        <v>380</v>
      </c>
      <c r="AJ111" s="5">
        <v>576</v>
      </c>
      <c r="AK111" s="32" t="s">
        <v>614</v>
      </c>
      <c r="AL111" s="27"/>
    </row>
    <row r="112" spans="1:38" ht="13.5" customHeight="1" x14ac:dyDescent="0.25">
      <c r="A112" s="3">
        <v>38</v>
      </c>
      <c r="B112" s="60"/>
      <c r="C112" s="60"/>
      <c r="D112" s="60"/>
      <c r="E112" s="60"/>
      <c r="F112" s="60"/>
      <c r="G112" s="13">
        <v>45934</v>
      </c>
      <c r="H112" s="31" t="s">
        <v>659</v>
      </c>
      <c r="I112" s="5" t="s">
        <v>659</v>
      </c>
      <c r="J112" s="5" t="s">
        <v>659</v>
      </c>
      <c r="K112" s="5" t="s">
        <v>659</v>
      </c>
      <c r="L112" s="5" t="s">
        <v>659</v>
      </c>
      <c r="M112" s="5" t="s">
        <v>659</v>
      </c>
      <c r="N112" s="5" t="s">
        <v>659</v>
      </c>
      <c r="O112" s="5" t="s">
        <v>659</v>
      </c>
      <c r="P112" s="5" t="s">
        <v>659</v>
      </c>
      <c r="Q112" s="5" t="s">
        <v>659</v>
      </c>
      <c r="R112" s="5" t="s">
        <v>659</v>
      </c>
      <c r="S112" s="32" t="s">
        <v>659</v>
      </c>
      <c r="T112" s="31" t="s">
        <v>615</v>
      </c>
      <c r="U112" s="5">
        <v>123</v>
      </c>
      <c r="V112" s="5" t="s">
        <v>616</v>
      </c>
      <c r="W112" s="5" t="s">
        <v>615</v>
      </c>
      <c r="X112" s="5">
        <v>140</v>
      </c>
      <c r="Y112" s="5" t="s">
        <v>616</v>
      </c>
      <c r="Z112" s="5" t="s">
        <v>615</v>
      </c>
      <c r="AA112" s="5">
        <v>276</v>
      </c>
      <c r="AB112" s="5" t="s">
        <v>418</v>
      </c>
      <c r="AC112" s="5" t="s">
        <v>615</v>
      </c>
      <c r="AD112" s="5">
        <v>550</v>
      </c>
      <c r="AE112" s="32" t="s">
        <v>196</v>
      </c>
      <c r="AF112" s="31"/>
      <c r="AG112" s="5">
        <v>188</v>
      </c>
      <c r="AH112" s="5">
        <v>188</v>
      </c>
      <c r="AI112" s="5">
        <v>376</v>
      </c>
      <c r="AJ112" s="5">
        <v>522</v>
      </c>
      <c r="AK112" s="32" t="s">
        <v>614</v>
      </c>
      <c r="AL112" s="27"/>
    </row>
    <row r="113" spans="1:38" ht="13.5" customHeight="1" x14ac:dyDescent="0.25">
      <c r="A113" s="3">
        <v>39</v>
      </c>
      <c r="B113" s="60" t="s">
        <v>23</v>
      </c>
      <c r="C113" s="60" t="s">
        <v>188</v>
      </c>
      <c r="D113" s="60" t="s">
        <v>24</v>
      </c>
      <c r="E113" s="60" t="s">
        <v>192</v>
      </c>
      <c r="F113" s="61">
        <v>45943</v>
      </c>
      <c r="G113" s="13">
        <v>45945</v>
      </c>
      <c r="H113" s="31" t="s">
        <v>1947</v>
      </c>
      <c r="I113" s="5">
        <v>87.48</v>
      </c>
      <c r="J113" s="5" t="s">
        <v>201</v>
      </c>
      <c r="K113" s="5" t="s">
        <v>115</v>
      </c>
      <c r="L113" s="5" t="s">
        <v>115</v>
      </c>
      <c r="M113" s="5" t="s">
        <v>115</v>
      </c>
      <c r="N113" s="5" t="s">
        <v>1947</v>
      </c>
      <c r="O113" s="5">
        <v>248</v>
      </c>
      <c r="P113" s="5" t="s">
        <v>678</v>
      </c>
      <c r="Q113" s="5" t="s">
        <v>1947</v>
      </c>
      <c r="R113" s="5">
        <v>482.06</v>
      </c>
      <c r="S113" s="32" t="s">
        <v>678</v>
      </c>
      <c r="T113" s="31" t="s">
        <v>115</v>
      </c>
      <c r="U113" s="5" t="s">
        <v>115</v>
      </c>
      <c r="V113" s="5" t="s">
        <v>115</v>
      </c>
      <c r="W113" s="5" t="s">
        <v>115</v>
      </c>
      <c r="X113" s="5" t="s">
        <v>115</v>
      </c>
      <c r="Y113" s="5" t="s">
        <v>115</v>
      </c>
      <c r="Z113" s="5" t="s">
        <v>115</v>
      </c>
      <c r="AA113" s="5" t="s">
        <v>115</v>
      </c>
      <c r="AB113" s="5" t="s">
        <v>115</v>
      </c>
      <c r="AC113" s="5" t="s">
        <v>115</v>
      </c>
      <c r="AD113" s="5" t="s">
        <v>115</v>
      </c>
      <c r="AE113" s="32" t="s">
        <v>115</v>
      </c>
      <c r="AF113" s="31" t="s">
        <v>1948</v>
      </c>
      <c r="AG113" s="5">
        <v>30</v>
      </c>
      <c r="AH113" s="5">
        <v>30</v>
      </c>
      <c r="AI113" s="5">
        <v>60</v>
      </c>
      <c r="AJ113" s="5">
        <v>90</v>
      </c>
      <c r="AK113" s="32" t="s">
        <v>221</v>
      </c>
      <c r="AL113" s="27" t="s">
        <v>1951</v>
      </c>
    </row>
    <row r="114" spans="1:38" ht="13.5" customHeight="1" x14ac:dyDescent="0.25">
      <c r="A114" s="3">
        <v>39</v>
      </c>
      <c r="B114" s="60"/>
      <c r="C114" s="60"/>
      <c r="D114" s="60"/>
      <c r="E114" s="60"/>
      <c r="F114" s="61"/>
      <c r="G114" s="13">
        <v>45947</v>
      </c>
      <c r="H114" s="31" t="s">
        <v>659</v>
      </c>
      <c r="I114" s="5" t="s">
        <v>659</v>
      </c>
      <c r="J114" s="5" t="s">
        <v>659</v>
      </c>
      <c r="K114" s="5" t="s">
        <v>659</v>
      </c>
      <c r="L114" s="5" t="s">
        <v>659</v>
      </c>
      <c r="M114" s="5" t="s">
        <v>659</v>
      </c>
      <c r="N114" s="5" t="s">
        <v>659</v>
      </c>
      <c r="O114" s="5" t="s">
        <v>659</v>
      </c>
      <c r="P114" s="5" t="s">
        <v>659</v>
      </c>
      <c r="Q114" s="5" t="s">
        <v>659</v>
      </c>
      <c r="R114" s="5" t="s">
        <v>659</v>
      </c>
      <c r="S114" s="32" t="s">
        <v>659</v>
      </c>
      <c r="T114" s="31" t="s">
        <v>680</v>
      </c>
      <c r="U114" s="5">
        <v>90.23</v>
      </c>
      <c r="V114" s="5" t="s">
        <v>194</v>
      </c>
      <c r="W114" s="5" t="s">
        <v>680</v>
      </c>
      <c r="X114" s="5">
        <v>90.99</v>
      </c>
      <c r="Y114" s="5" t="s">
        <v>220</v>
      </c>
      <c r="Z114" s="5" t="s">
        <v>680</v>
      </c>
      <c r="AA114" s="5">
        <v>264.5</v>
      </c>
      <c r="AB114" s="5" t="s">
        <v>194</v>
      </c>
      <c r="AC114" s="5" t="s">
        <v>680</v>
      </c>
      <c r="AD114" s="5">
        <v>435.96</v>
      </c>
      <c r="AE114" s="32" t="s">
        <v>220</v>
      </c>
      <c r="AF114" s="31" t="s">
        <v>1948</v>
      </c>
      <c r="AG114" s="5">
        <v>30</v>
      </c>
      <c r="AH114" s="5">
        <v>30</v>
      </c>
      <c r="AI114" s="5">
        <v>60</v>
      </c>
      <c r="AJ114" s="5">
        <v>90</v>
      </c>
      <c r="AK114" s="32" t="s">
        <v>221</v>
      </c>
      <c r="AL114" s="27"/>
    </row>
    <row r="115" spans="1:38" ht="13.5" customHeight="1" x14ac:dyDescent="0.25">
      <c r="A115" s="3">
        <v>39</v>
      </c>
      <c r="B115" s="60"/>
      <c r="C115" s="60"/>
      <c r="D115" s="60"/>
      <c r="E115" s="60"/>
      <c r="F115" s="61"/>
      <c r="G115" s="13">
        <v>45950</v>
      </c>
      <c r="H115" s="31" t="s">
        <v>1947</v>
      </c>
      <c r="I115" s="5">
        <v>68.75</v>
      </c>
      <c r="J115" s="5" t="s">
        <v>678</v>
      </c>
      <c r="K115" s="5" t="s">
        <v>1949</v>
      </c>
      <c r="L115" s="5">
        <v>167.5</v>
      </c>
      <c r="M115" s="5" t="s">
        <v>666</v>
      </c>
      <c r="N115" s="5" t="s">
        <v>1947</v>
      </c>
      <c r="O115" s="5">
        <v>256.83</v>
      </c>
      <c r="P115" s="5" t="s">
        <v>201</v>
      </c>
      <c r="Q115" s="5" t="s">
        <v>1950</v>
      </c>
      <c r="R115" s="5">
        <v>531.12</v>
      </c>
      <c r="S115" s="32" t="s">
        <v>201</v>
      </c>
      <c r="T115" s="31"/>
      <c r="U115" s="5" t="s">
        <v>115</v>
      </c>
      <c r="V115" s="5" t="s">
        <v>115</v>
      </c>
      <c r="W115" s="5" t="s">
        <v>115</v>
      </c>
      <c r="X115" s="5" t="s">
        <v>115</v>
      </c>
      <c r="Y115" s="5" t="s">
        <v>115</v>
      </c>
      <c r="Z115" s="5" t="s">
        <v>115</v>
      </c>
      <c r="AA115" s="5" t="s">
        <v>115</v>
      </c>
      <c r="AB115" s="5" t="s">
        <v>115</v>
      </c>
      <c r="AC115" s="5" t="s">
        <v>115</v>
      </c>
      <c r="AD115" s="5" t="s">
        <v>115</v>
      </c>
      <c r="AE115" s="32" t="s">
        <v>115</v>
      </c>
      <c r="AF115" s="31" t="s">
        <v>1948</v>
      </c>
      <c r="AG115" s="5">
        <v>30</v>
      </c>
      <c r="AH115" s="5">
        <v>30</v>
      </c>
      <c r="AI115" s="5">
        <v>60</v>
      </c>
      <c r="AJ115" s="5">
        <v>90</v>
      </c>
      <c r="AK115" s="32" t="s">
        <v>221</v>
      </c>
      <c r="AL115" s="27"/>
    </row>
    <row r="116" spans="1:38" ht="13.5" customHeight="1" x14ac:dyDescent="0.25">
      <c r="A116" s="3">
        <v>40</v>
      </c>
      <c r="B116" s="60" t="s">
        <v>35</v>
      </c>
      <c r="C116" s="60" t="s">
        <v>777</v>
      </c>
      <c r="D116" s="60" t="s">
        <v>1841</v>
      </c>
      <c r="E116" s="60" t="s">
        <v>780</v>
      </c>
      <c r="F116" s="61">
        <v>45982</v>
      </c>
      <c r="G116" s="13">
        <v>45984</v>
      </c>
      <c r="H116" s="31" t="s">
        <v>1842</v>
      </c>
      <c r="I116" s="5">
        <v>179.12</v>
      </c>
      <c r="J116" s="5" t="s">
        <v>1843</v>
      </c>
      <c r="K116" s="5" t="s">
        <v>1844</v>
      </c>
      <c r="L116" s="5">
        <v>217.99</v>
      </c>
      <c r="M116" s="5" t="s">
        <v>98</v>
      </c>
      <c r="N116" s="5" t="s">
        <v>1844</v>
      </c>
      <c r="O116" s="5">
        <v>436.99</v>
      </c>
      <c r="P116" s="5" t="s">
        <v>96</v>
      </c>
      <c r="Q116" s="5" t="s">
        <v>1844</v>
      </c>
      <c r="R116" s="5">
        <v>768.99</v>
      </c>
      <c r="S116" s="32" t="s">
        <v>151</v>
      </c>
      <c r="T116" s="31" t="s">
        <v>115</v>
      </c>
      <c r="U116" s="5" t="s">
        <v>115</v>
      </c>
      <c r="V116" s="5" t="s">
        <v>115</v>
      </c>
      <c r="W116" s="5" t="s">
        <v>115</v>
      </c>
      <c r="X116" s="5" t="s">
        <v>115</v>
      </c>
      <c r="Y116" s="5" t="s">
        <v>115</v>
      </c>
      <c r="Z116" s="5" t="s">
        <v>115</v>
      </c>
      <c r="AA116" s="5" t="s">
        <v>115</v>
      </c>
      <c r="AB116" s="5" t="s">
        <v>115</v>
      </c>
      <c r="AC116" s="5" t="s">
        <v>115</v>
      </c>
      <c r="AD116" s="5" t="s">
        <v>115</v>
      </c>
      <c r="AE116" s="32" t="s">
        <v>115</v>
      </c>
      <c r="AF116" s="31" t="s">
        <v>1845</v>
      </c>
      <c r="AG116" s="5">
        <v>55.53</v>
      </c>
      <c r="AH116" s="5">
        <v>55.53</v>
      </c>
      <c r="AI116" s="5">
        <v>111.06</v>
      </c>
      <c r="AJ116" s="5">
        <v>204.61</v>
      </c>
      <c r="AK116" s="32" t="s">
        <v>821</v>
      </c>
      <c r="AL116" s="27" t="s">
        <v>1952</v>
      </c>
    </row>
    <row r="117" spans="1:38" ht="13.5" customHeight="1" x14ac:dyDescent="0.25">
      <c r="A117" s="3">
        <v>40</v>
      </c>
      <c r="B117" s="60"/>
      <c r="C117" s="60"/>
      <c r="D117" s="60"/>
      <c r="E117" s="60"/>
      <c r="F117" s="60"/>
      <c r="G117" s="13">
        <v>45986</v>
      </c>
      <c r="H117" s="31" t="s">
        <v>1844</v>
      </c>
      <c r="I117" s="5">
        <v>217.99</v>
      </c>
      <c r="J117" s="5" t="s">
        <v>98</v>
      </c>
      <c r="K117" s="5" t="s">
        <v>1844</v>
      </c>
      <c r="L117" s="5">
        <v>217.99</v>
      </c>
      <c r="M117" s="5" t="s">
        <v>98</v>
      </c>
      <c r="N117" s="5" t="s">
        <v>1844</v>
      </c>
      <c r="O117" s="5">
        <v>435.99</v>
      </c>
      <c r="P117" s="5" t="s">
        <v>96</v>
      </c>
      <c r="Q117" s="5" t="s">
        <v>1844</v>
      </c>
      <c r="R117" s="5">
        <v>768.99</v>
      </c>
      <c r="S117" s="32" t="s">
        <v>151</v>
      </c>
      <c r="T117" s="31" t="s">
        <v>115</v>
      </c>
      <c r="U117" s="5" t="s">
        <v>115</v>
      </c>
      <c r="V117" s="5" t="s">
        <v>115</v>
      </c>
      <c r="W117" s="5" t="s">
        <v>115</v>
      </c>
      <c r="X117" s="5" t="s">
        <v>115</v>
      </c>
      <c r="Y117" s="5" t="s">
        <v>115</v>
      </c>
      <c r="Z117" s="5" t="s">
        <v>115</v>
      </c>
      <c r="AA117" s="5" t="s">
        <v>115</v>
      </c>
      <c r="AB117" s="5" t="s">
        <v>115</v>
      </c>
      <c r="AC117" s="5" t="s">
        <v>115</v>
      </c>
      <c r="AD117" s="5" t="s">
        <v>115</v>
      </c>
      <c r="AE117" s="32" t="s">
        <v>115</v>
      </c>
      <c r="AF117" s="31" t="s">
        <v>1845</v>
      </c>
      <c r="AG117" s="5">
        <v>55.53</v>
      </c>
      <c r="AH117" s="5">
        <v>55.53</v>
      </c>
      <c r="AI117" s="5">
        <v>111.06</v>
      </c>
      <c r="AJ117" s="5">
        <v>204.61</v>
      </c>
      <c r="AK117" s="32" t="s">
        <v>821</v>
      </c>
      <c r="AL117" s="27"/>
    </row>
    <row r="118" spans="1:38" ht="13.5" customHeight="1" x14ac:dyDescent="0.25">
      <c r="A118" s="3">
        <v>40</v>
      </c>
      <c r="B118" s="60"/>
      <c r="C118" s="60"/>
      <c r="D118" s="60"/>
      <c r="E118" s="60"/>
      <c r="F118" s="60"/>
      <c r="G118" s="13">
        <v>45989</v>
      </c>
      <c r="H118" s="31" t="s">
        <v>1846</v>
      </c>
      <c r="I118" s="5">
        <v>165</v>
      </c>
      <c r="J118" s="5" t="s">
        <v>288</v>
      </c>
      <c r="K118" s="5" t="s">
        <v>1846</v>
      </c>
      <c r="L118" s="5">
        <v>165</v>
      </c>
      <c r="M118" s="5" t="s">
        <v>288</v>
      </c>
      <c r="N118" s="5" t="s">
        <v>1846</v>
      </c>
      <c r="O118" s="5">
        <v>329</v>
      </c>
      <c r="P118" s="5" t="s">
        <v>288</v>
      </c>
      <c r="Q118" s="5" t="s">
        <v>1844</v>
      </c>
      <c r="R118" s="5">
        <v>773.99</v>
      </c>
      <c r="S118" s="32" t="s">
        <v>151</v>
      </c>
      <c r="T118" s="31" t="s">
        <v>115</v>
      </c>
      <c r="U118" s="5" t="s">
        <v>115</v>
      </c>
      <c r="V118" s="5" t="s">
        <v>115</v>
      </c>
      <c r="W118" s="5" t="s">
        <v>115</v>
      </c>
      <c r="X118" s="5" t="s">
        <v>115</v>
      </c>
      <c r="Y118" s="5" t="s">
        <v>115</v>
      </c>
      <c r="Z118" s="5" t="s">
        <v>115</v>
      </c>
      <c r="AA118" s="5" t="s">
        <v>115</v>
      </c>
      <c r="AB118" s="5" t="s">
        <v>115</v>
      </c>
      <c r="AC118" s="5" t="s">
        <v>115</v>
      </c>
      <c r="AD118" s="5" t="s">
        <v>115</v>
      </c>
      <c r="AE118" s="32" t="s">
        <v>115</v>
      </c>
      <c r="AF118" s="31" t="s">
        <v>1845</v>
      </c>
      <c r="AG118" s="5">
        <v>55.53</v>
      </c>
      <c r="AH118" s="5">
        <v>55.53</v>
      </c>
      <c r="AI118" s="5">
        <v>111.06</v>
      </c>
      <c r="AJ118" s="5">
        <v>204.61</v>
      </c>
      <c r="AK118" s="32" t="s">
        <v>821</v>
      </c>
      <c r="AL118" s="27"/>
    </row>
    <row r="119" spans="1:38" ht="13.5" customHeight="1" x14ac:dyDescent="0.25">
      <c r="A119" s="3">
        <v>41</v>
      </c>
      <c r="B119" s="60" t="s">
        <v>10</v>
      </c>
      <c r="C119" s="60" t="s">
        <v>134</v>
      </c>
      <c r="D119" s="60" t="s">
        <v>19</v>
      </c>
      <c r="E119" s="60" t="s">
        <v>87</v>
      </c>
      <c r="F119" s="61">
        <v>45929</v>
      </c>
      <c r="G119" s="13">
        <v>45931</v>
      </c>
      <c r="H119" s="31" t="s">
        <v>659</v>
      </c>
      <c r="I119" s="5" t="s">
        <v>659</v>
      </c>
      <c r="J119" s="5" t="s">
        <v>659</v>
      </c>
      <c r="K119" s="5" t="s">
        <v>659</v>
      </c>
      <c r="L119" s="5" t="s">
        <v>659</v>
      </c>
      <c r="M119" s="5" t="s">
        <v>659</v>
      </c>
      <c r="N119" s="5" t="s">
        <v>659</v>
      </c>
      <c r="O119" s="5" t="s">
        <v>659</v>
      </c>
      <c r="P119" s="5" t="s">
        <v>659</v>
      </c>
      <c r="Q119" s="5" t="s">
        <v>659</v>
      </c>
      <c r="R119" s="5" t="s">
        <v>659</v>
      </c>
      <c r="S119" s="32" t="s">
        <v>659</v>
      </c>
      <c r="T119" s="31" t="s">
        <v>159</v>
      </c>
      <c r="U119" s="5">
        <v>14.99</v>
      </c>
      <c r="V119" s="5" t="s">
        <v>104</v>
      </c>
      <c r="W119" s="5" t="s">
        <v>159</v>
      </c>
      <c r="X119" s="5">
        <v>38.49</v>
      </c>
      <c r="Y119" s="5" t="s">
        <v>104</v>
      </c>
      <c r="Z119" s="5" t="s">
        <v>159</v>
      </c>
      <c r="AA119" s="5">
        <v>76.17</v>
      </c>
      <c r="AB119" s="5" t="s">
        <v>89</v>
      </c>
      <c r="AC119" s="5" t="s">
        <v>159</v>
      </c>
      <c r="AD119" s="5">
        <v>122.94</v>
      </c>
      <c r="AE119" s="32" t="s">
        <v>104</v>
      </c>
      <c r="AF119" s="31" t="s">
        <v>160</v>
      </c>
      <c r="AG119" s="5">
        <v>65.900000000000006</v>
      </c>
      <c r="AH119" s="5">
        <v>65.900000000000006</v>
      </c>
      <c r="AI119" s="5">
        <v>131.80000000000001</v>
      </c>
      <c r="AJ119" s="5">
        <v>131.80000000000001</v>
      </c>
      <c r="AK119" s="32" t="s">
        <v>161</v>
      </c>
      <c r="AL119" s="27"/>
    </row>
    <row r="120" spans="1:38" ht="13.5" customHeight="1" x14ac:dyDescent="0.25">
      <c r="A120" s="3">
        <v>41</v>
      </c>
      <c r="B120" s="60"/>
      <c r="C120" s="60"/>
      <c r="D120" s="60"/>
      <c r="E120" s="60"/>
      <c r="F120" s="60"/>
      <c r="G120" s="13">
        <v>45933</v>
      </c>
      <c r="H120" s="31" t="s">
        <v>659</v>
      </c>
      <c r="I120" s="5" t="s">
        <v>659</v>
      </c>
      <c r="J120" s="5" t="s">
        <v>659</v>
      </c>
      <c r="K120" s="5" t="s">
        <v>659</v>
      </c>
      <c r="L120" s="5" t="s">
        <v>659</v>
      </c>
      <c r="M120" s="5" t="s">
        <v>659</v>
      </c>
      <c r="N120" s="5" t="s">
        <v>659</v>
      </c>
      <c r="O120" s="5" t="s">
        <v>659</v>
      </c>
      <c r="P120" s="5" t="s">
        <v>659</v>
      </c>
      <c r="Q120" s="5" t="s">
        <v>659</v>
      </c>
      <c r="R120" s="5" t="s">
        <v>659</v>
      </c>
      <c r="S120" s="32" t="s">
        <v>659</v>
      </c>
      <c r="T120" s="31" t="s">
        <v>159</v>
      </c>
      <c r="U120" s="5">
        <v>16.989999999999998</v>
      </c>
      <c r="V120" s="5" t="s">
        <v>104</v>
      </c>
      <c r="W120" s="5" t="s">
        <v>159</v>
      </c>
      <c r="X120" s="5">
        <v>39.99</v>
      </c>
      <c r="Y120" s="5" t="s">
        <v>104</v>
      </c>
      <c r="Z120" s="5" t="s">
        <v>159</v>
      </c>
      <c r="AA120" s="5">
        <v>81.63</v>
      </c>
      <c r="AB120" s="5" t="s">
        <v>89</v>
      </c>
      <c r="AC120" s="5" t="s">
        <v>159</v>
      </c>
      <c r="AD120" s="5">
        <v>135.94</v>
      </c>
      <c r="AE120" s="32" t="s">
        <v>104</v>
      </c>
      <c r="AF120" s="31" t="s">
        <v>160</v>
      </c>
      <c r="AG120" s="5">
        <v>75.400000000000006</v>
      </c>
      <c r="AH120" s="5">
        <v>75.400000000000006</v>
      </c>
      <c r="AI120" s="5">
        <v>158.19999999999999</v>
      </c>
      <c r="AJ120" s="5">
        <v>158.19999999999999</v>
      </c>
      <c r="AK120" s="32" t="s">
        <v>161</v>
      </c>
      <c r="AL120" s="27" t="s">
        <v>2159</v>
      </c>
    </row>
    <row r="121" spans="1:38" ht="13.5" customHeight="1" x14ac:dyDescent="0.25">
      <c r="A121" s="3">
        <v>41</v>
      </c>
      <c r="B121" s="60"/>
      <c r="C121" s="60"/>
      <c r="D121" s="60"/>
      <c r="E121" s="60"/>
      <c r="F121" s="60"/>
      <c r="G121" s="13">
        <v>45936</v>
      </c>
      <c r="H121" s="31" t="s">
        <v>659</v>
      </c>
      <c r="I121" s="5" t="s">
        <v>659</v>
      </c>
      <c r="J121" s="5" t="s">
        <v>659</v>
      </c>
      <c r="K121" s="5" t="s">
        <v>659</v>
      </c>
      <c r="L121" s="5" t="s">
        <v>659</v>
      </c>
      <c r="M121" s="5" t="s">
        <v>659</v>
      </c>
      <c r="N121" s="5" t="s">
        <v>659</v>
      </c>
      <c r="O121" s="5" t="s">
        <v>659</v>
      </c>
      <c r="P121" s="5" t="s">
        <v>659</v>
      </c>
      <c r="Q121" s="5" t="s">
        <v>659</v>
      </c>
      <c r="R121" s="5" t="s">
        <v>659</v>
      </c>
      <c r="S121" s="32" t="s">
        <v>659</v>
      </c>
      <c r="T121" s="31" t="s">
        <v>159</v>
      </c>
      <c r="U121" s="5">
        <v>21.54</v>
      </c>
      <c r="V121" s="5" t="s">
        <v>104</v>
      </c>
      <c r="W121" s="5" t="s">
        <v>159</v>
      </c>
      <c r="X121" s="5">
        <v>48.54</v>
      </c>
      <c r="Y121" s="5" t="s">
        <v>104</v>
      </c>
      <c r="Z121" s="5" t="s">
        <v>159</v>
      </c>
      <c r="AA121" s="5">
        <v>81.03</v>
      </c>
      <c r="AB121" s="5" t="s">
        <v>89</v>
      </c>
      <c r="AC121" s="5" t="s">
        <v>162</v>
      </c>
      <c r="AD121" s="5">
        <v>141.94</v>
      </c>
      <c r="AE121" s="32" t="s">
        <v>104</v>
      </c>
      <c r="AF121" s="31" t="s">
        <v>160</v>
      </c>
      <c r="AG121" s="5">
        <v>65.900000000000006</v>
      </c>
      <c r="AH121" s="5">
        <v>65.900000000000006</v>
      </c>
      <c r="AI121" s="5">
        <v>158.19999999999999</v>
      </c>
      <c r="AJ121" s="5">
        <v>158.19999999999999</v>
      </c>
      <c r="AK121" s="32" t="s">
        <v>161</v>
      </c>
      <c r="AL121" s="27" t="s">
        <v>2159</v>
      </c>
    </row>
    <row r="122" spans="1:38" ht="13.5" customHeight="1" x14ac:dyDescent="0.25">
      <c r="A122" s="3">
        <v>42</v>
      </c>
      <c r="B122" s="60" t="s">
        <v>74</v>
      </c>
      <c r="C122" s="60" t="s">
        <v>302</v>
      </c>
      <c r="D122" s="60" t="s">
        <v>303</v>
      </c>
      <c r="E122" s="60" t="s">
        <v>302</v>
      </c>
      <c r="F122" s="61">
        <v>45929</v>
      </c>
      <c r="G122" s="13">
        <v>45931</v>
      </c>
      <c r="H122" s="31" t="s">
        <v>659</v>
      </c>
      <c r="I122" s="5" t="s">
        <v>659</v>
      </c>
      <c r="J122" s="5" t="s">
        <v>659</v>
      </c>
      <c r="K122" s="5" t="s">
        <v>659</v>
      </c>
      <c r="L122" s="5" t="s">
        <v>659</v>
      </c>
      <c r="M122" s="5" t="s">
        <v>659</v>
      </c>
      <c r="N122" s="5" t="s">
        <v>659</v>
      </c>
      <c r="O122" s="5" t="s">
        <v>659</v>
      </c>
      <c r="P122" s="5" t="s">
        <v>659</v>
      </c>
      <c r="Q122" s="5" t="s">
        <v>659</v>
      </c>
      <c r="R122" s="5" t="s">
        <v>659</v>
      </c>
      <c r="S122" s="32" t="s">
        <v>659</v>
      </c>
      <c r="T122" s="36" t="s">
        <v>305</v>
      </c>
      <c r="U122" s="5">
        <v>14.99</v>
      </c>
      <c r="V122" s="5" t="s">
        <v>104</v>
      </c>
      <c r="W122" s="4" t="s">
        <v>305</v>
      </c>
      <c r="X122" s="5">
        <v>43.61</v>
      </c>
      <c r="Y122" s="5" t="s">
        <v>104</v>
      </c>
      <c r="Z122" s="4" t="s">
        <v>305</v>
      </c>
      <c r="AA122" s="5">
        <v>181.03</v>
      </c>
      <c r="AB122" s="5" t="s">
        <v>104</v>
      </c>
      <c r="AC122" s="4" t="s">
        <v>306</v>
      </c>
      <c r="AD122" s="5">
        <v>219.82</v>
      </c>
      <c r="AE122" s="32" t="s">
        <v>104</v>
      </c>
      <c r="AF122" s="31" t="s">
        <v>307</v>
      </c>
      <c r="AG122" s="5">
        <v>47</v>
      </c>
      <c r="AH122" s="5">
        <v>47</v>
      </c>
      <c r="AI122" s="5">
        <v>94</v>
      </c>
      <c r="AJ122" s="5">
        <v>166</v>
      </c>
      <c r="AK122" s="32" t="s">
        <v>764</v>
      </c>
      <c r="AL122" s="58"/>
    </row>
    <row r="123" spans="1:38" ht="13.5" customHeight="1" x14ac:dyDescent="0.25">
      <c r="A123" s="3">
        <v>42</v>
      </c>
      <c r="B123" s="60"/>
      <c r="C123" s="60"/>
      <c r="D123" s="60"/>
      <c r="E123" s="60"/>
      <c r="F123" s="60"/>
      <c r="G123" s="13">
        <v>45934</v>
      </c>
      <c r="H123" s="31" t="s">
        <v>659</v>
      </c>
      <c r="I123" s="5" t="s">
        <v>659</v>
      </c>
      <c r="J123" s="5" t="s">
        <v>659</v>
      </c>
      <c r="K123" s="5" t="s">
        <v>659</v>
      </c>
      <c r="L123" s="5" t="s">
        <v>659</v>
      </c>
      <c r="M123" s="5" t="s">
        <v>659</v>
      </c>
      <c r="N123" s="5" t="s">
        <v>659</v>
      </c>
      <c r="O123" s="5" t="s">
        <v>659</v>
      </c>
      <c r="P123" s="5" t="s">
        <v>659</v>
      </c>
      <c r="Q123" s="5" t="s">
        <v>659</v>
      </c>
      <c r="R123" s="5" t="s">
        <v>659</v>
      </c>
      <c r="S123" s="32" t="s">
        <v>659</v>
      </c>
      <c r="T123" s="36" t="s">
        <v>309</v>
      </c>
      <c r="U123" s="5">
        <v>26.99</v>
      </c>
      <c r="V123" s="5" t="s">
        <v>104</v>
      </c>
      <c r="W123" s="4" t="s">
        <v>309</v>
      </c>
      <c r="X123" s="5">
        <v>52.96</v>
      </c>
      <c r="Y123" s="5" t="s">
        <v>104</v>
      </c>
      <c r="Z123" s="4" t="s">
        <v>309</v>
      </c>
      <c r="AA123" s="5">
        <v>79.95</v>
      </c>
      <c r="AB123" s="5" t="s">
        <v>104</v>
      </c>
      <c r="AC123" s="4" t="s">
        <v>309</v>
      </c>
      <c r="AD123" s="5">
        <v>168.6</v>
      </c>
      <c r="AE123" s="32" t="s">
        <v>104</v>
      </c>
      <c r="AF123" s="31" t="s">
        <v>307</v>
      </c>
      <c r="AG123" s="5">
        <v>47</v>
      </c>
      <c r="AH123" s="5">
        <v>47</v>
      </c>
      <c r="AI123" s="5">
        <v>94</v>
      </c>
      <c r="AJ123" s="5">
        <v>166</v>
      </c>
      <c r="AK123" s="32" t="s">
        <v>764</v>
      </c>
      <c r="AL123" s="58"/>
    </row>
    <row r="124" spans="1:38" ht="13.5" customHeight="1" x14ac:dyDescent="0.25">
      <c r="A124" s="3">
        <v>42</v>
      </c>
      <c r="B124" s="60"/>
      <c r="C124" s="60"/>
      <c r="D124" s="60"/>
      <c r="E124" s="60"/>
      <c r="F124" s="60"/>
      <c r="G124" s="13">
        <v>45936</v>
      </c>
      <c r="H124" s="31" t="s">
        <v>659</v>
      </c>
      <c r="I124" s="5" t="s">
        <v>659</v>
      </c>
      <c r="J124" s="5" t="s">
        <v>659</v>
      </c>
      <c r="K124" s="5" t="s">
        <v>659</v>
      </c>
      <c r="L124" s="5" t="s">
        <v>659</v>
      </c>
      <c r="M124" s="5" t="s">
        <v>659</v>
      </c>
      <c r="N124" s="5" t="s">
        <v>659</v>
      </c>
      <c r="O124" s="5" t="s">
        <v>659</v>
      </c>
      <c r="P124" s="5" t="s">
        <v>659</v>
      </c>
      <c r="Q124" s="5" t="s">
        <v>659</v>
      </c>
      <c r="R124" s="5" t="s">
        <v>659</v>
      </c>
      <c r="S124" s="32" t="s">
        <v>659</v>
      </c>
      <c r="T124" s="31" t="s">
        <v>306</v>
      </c>
      <c r="U124" s="5">
        <v>15</v>
      </c>
      <c r="V124" s="5" t="s">
        <v>104</v>
      </c>
      <c r="W124" s="5" t="s">
        <v>306</v>
      </c>
      <c r="X124" s="5">
        <v>40.44</v>
      </c>
      <c r="Y124" s="5" t="s">
        <v>104</v>
      </c>
      <c r="Z124" s="5" t="s">
        <v>306</v>
      </c>
      <c r="AA124" s="5">
        <v>63.91</v>
      </c>
      <c r="AB124" s="5" t="s">
        <v>104</v>
      </c>
      <c r="AC124" s="4" t="s">
        <v>306</v>
      </c>
      <c r="AD124" s="5">
        <v>162.80000000000001</v>
      </c>
      <c r="AE124" s="32" t="s">
        <v>104</v>
      </c>
      <c r="AF124" s="31" t="s">
        <v>310</v>
      </c>
      <c r="AG124" s="5">
        <v>41.9</v>
      </c>
      <c r="AH124" s="5">
        <v>41.9</v>
      </c>
      <c r="AI124" s="5">
        <v>83.8</v>
      </c>
      <c r="AJ124" s="5">
        <v>143.5</v>
      </c>
      <c r="AK124" s="32" t="s">
        <v>764</v>
      </c>
      <c r="AL124" s="58"/>
    </row>
    <row r="125" spans="1:38" ht="13.5" customHeight="1" x14ac:dyDescent="0.25">
      <c r="A125" s="3">
        <v>43</v>
      </c>
      <c r="B125" s="60" t="s">
        <v>17</v>
      </c>
      <c r="C125" s="60" t="s">
        <v>87</v>
      </c>
      <c r="D125" s="60" t="s">
        <v>10</v>
      </c>
      <c r="E125" s="60" t="s">
        <v>134</v>
      </c>
      <c r="F125" s="61">
        <v>45958</v>
      </c>
      <c r="G125" s="13">
        <v>45960</v>
      </c>
      <c r="H125" s="31" t="s">
        <v>1379</v>
      </c>
      <c r="I125" s="5">
        <v>219</v>
      </c>
      <c r="J125" s="5" t="s">
        <v>95</v>
      </c>
      <c r="K125" s="5" t="s">
        <v>1379</v>
      </c>
      <c r="L125" s="5">
        <f>I125+52</f>
        <v>271</v>
      </c>
      <c r="M125" s="5" t="s">
        <v>95</v>
      </c>
      <c r="N125" s="5" t="s">
        <v>1379</v>
      </c>
      <c r="O125" s="5">
        <v>574.55999999999995</v>
      </c>
      <c r="P125" s="5" t="s">
        <v>95</v>
      </c>
      <c r="Q125" s="5" t="s">
        <v>1379</v>
      </c>
      <c r="R125" s="5">
        <v>1257.45</v>
      </c>
      <c r="S125" s="32" t="s">
        <v>1380</v>
      </c>
      <c r="T125" s="31" t="s">
        <v>115</v>
      </c>
      <c r="U125" s="5" t="s">
        <v>115</v>
      </c>
      <c r="V125" s="5" t="s">
        <v>115</v>
      </c>
      <c r="W125" s="5" t="s">
        <v>115</v>
      </c>
      <c r="X125" s="5" t="s">
        <v>115</v>
      </c>
      <c r="Y125" s="5" t="s">
        <v>115</v>
      </c>
      <c r="Z125" s="5" t="s">
        <v>115</v>
      </c>
      <c r="AA125" s="5" t="s">
        <v>115</v>
      </c>
      <c r="AB125" s="5" t="s">
        <v>115</v>
      </c>
      <c r="AC125" s="5" t="s">
        <v>115</v>
      </c>
      <c r="AD125" s="5" t="s">
        <v>115</v>
      </c>
      <c r="AE125" s="32" t="s">
        <v>115</v>
      </c>
      <c r="AF125" s="35">
        <v>0.4826388888888889</v>
      </c>
      <c r="AG125" s="5">
        <v>146.9</v>
      </c>
      <c r="AH125" s="5">
        <v>146.9</v>
      </c>
      <c r="AI125" s="5">
        <f t="shared" ref="AI125:AI127" si="0">AH125*2</f>
        <v>293.8</v>
      </c>
      <c r="AJ125" s="5">
        <v>276</v>
      </c>
      <c r="AK125" s="32" t="s">
        <v>100</v>
      </c>
      <c r="AL125" s="27"/>
    </row>
    <row r="126" spans="1:38" ht="13.5" customHeight="1" x14ac:dyDescent="0.25">
      <c r="A126" s="3">
        <v>43</v>
      </c>
      <c r="B126" s="60"/>
      <c r="C126" s="60"/>
      <c r="D126" s="60"/>
      <c r="E126" s="60"/>
      <c r="F126" s="60"/>
      <c r="G126" s="13">
        <v>45962</v>
      </c>
      <c r="H126" s="31" t="s">
        <v>1381</v>
      </c>
      <c r="I126" s="5">
        <v>141</v>
      </c>
      <c r="J126" s="5" t="s">
        <v>95</v>
      </c>
      <c r="K126" s="5" t="s">
        <v>1381</v>
      </c>
      <c r="L126" s="5">
        <v>228.65</v>
      </c>
      <c r="M126" s="5" t="s">
        <v>95</v>
      </c>
      <c r="N126" s="5" t="s">
        <v>1382</v>
      </c>
      <c r="O126" s="5">
        <v>386.54</v>
      </c>
      <c r="P126" s="5" t="s">
        <v>95</v>
      </c>
      <c r="Q126" s="5" t="s">
        <v>1383</v>
      </c>
      <c r="R126" s="5">
        <v>1007</v>
      </c>
      <c r="S126" s="32" t="s">
        <v>95</v>
      </c>
      <c r="T126" s="31" t="s">
        <v>1384</v>
      </c>
      <c r="U126" s="5">
        <v>272</v>
      </c>
      <c r="V126" s="5" t="s">
        <v>95</v>
      </c>
      <c r="W126" s="5" t="s">
        <v>1384</v>
      </c>
      <c r="X126" s="5">
        <v>272</v>
      </c>
      <c r="Y126" s="5" t="s">
        <v>95</v>
      </c>
      <c r="Z126" s="5" t="s">
        <v>1385</v>
      </c>
      <c r="AA126" s="5">
        <f>536.78+35+42.99</f>
        <v>614.77</v>
      </c>
      <c r="AB126" s="5" t="s">
        <v>104</v>
      </c>
      <c r="AC126" s="5" t="s">
        <v>1386</v>
      </c>
      <c r="AD126" s="5">
        <v>1294.5</v>
      </c>
      <c r="AE126" s="32" t="s">
        <v>95</v>
      </c>
      <c r="AF126" s="35">
        <v>0.4826388888888889</v>
      </c>
      <c r="AG126" s="5">
        <v>92</v>
      </c>
      <c r="AH126" s="5">
        <v>92</v>
      </c>
      <c r="AI126" s="5">
        <f t="shared" si="0"/>
        <v>184</v>
      </c>
      <c r="AJ126" s="5">
        <v>247.8</v>
      </c>
      <c r="AK126" s="32" t="s">
        <v>100</v>
      </c>
      <c r="AL126" s="27"/>
    </row>
    <row r="127" spans="1:38" ht="13.5" customHeight="1" x14ac:dyDescent="0.25">
      <c r="A127" s="3">
        <v>43</v>
      </c>
      <c r="B127" s="60"/>
      <c r="C127" s="60"/>
      <c r="D127" s="60"/>
      <c r="E127" s="60"/>
      <c r="F127" s="60"/>
      <c r="G127" s="13">
        <v>45965</v>
      </c>
      <c r="H127" s="31" t="s">
        <v>659</v>
      </c>
      <c r="I127" s="5" t="s">
        <v>659</v>
      </c>
      <c r="J127" s="5" t="s">
        <v>659</v>
      </c>
      <c r="K127" s="5" t="s">
        <v>659</v>
      </c>
      <c r="L127" s="5" t="s">
        <v>659</v>
      </c>
      <c r="M127" s="5" t="s">
        <v>659</v>
      </c>
      <c r="N127" s="5" t="s">
        <v>659</v>
      </c>
      <c r="O127" s="5" t="s">
        <v>659</v>
      </c>
      <c r="P127" s="5" t="s">
        <v>659</v>
      </c>
      <c r="Q127" s="5" t="s">
        <v>1388</v>
      </c>
      <c r="R127" s="5">
        <v>746.36</v>
      </c>
      <c r="S127" s="32" t="s">
        <v>95</v>
      </c>
      <c r="T127" s="31" t="s">
        <v>1387</v>
      </c>
      <c r="U127" s="5">
        <v>160.04</v>
      </c>
      <c r="V127" s="5" t="s">
        <v>95</v>
      </c>
      <c r="W127" s="5" t="s">
        <v>1387</v>
      </c>
      <c r="X127" s="5">
        <f>U127+26.5</f>
        <v>186.54</v>
      </c>
      <c r="Y127" s="5" t="s">
        <v>104</v>
      </c>
      <c r="Z127" s="5" t="s">
        <v>1387</v>
      </c>
      <c r="AA127" s="5">
        <f>322.08+26.5+34.99</f>
        <v>383.57</v>
      </c>
      <c r="AB127" s="5" t="s">
        <v>104</v>
      </c>
      <c r="AC127" s="5" t="s">
        <v>1386</v>
      </c>
      <c r="AD127" s="5">
        <v>859.5</v>
      </c>
      <c r="AE127" s="32" t="s">
        <v>95</v>
      </c>
      <c r="AF127" s="35">
        <v>0.4826388888888889</v>
      </c>
      <c r="AG127" s="5">
        <v>82.9</v>
      </c>
      <c r="AH127" s="5">
        <v>82.9</v>
      </c>
      <c r="AI127" s="5">
        <f t="shared" si="0"/>
        <v>165.8</v>
      </c>
      <c r="AJ127" s="5">
        <v>111.6</v>
      </c>
      <c r="AK127" s="32" t="s">
        <v>100</v>
      </c>
      <c r="AL127" s="27"/>
    </row>
    <row r="128" spans="1:38" ht="13.5" customHeight="1" x14ac:dyDescent="0.25">
      <c r="A128" s="3">
        <v>44</v>
      </c>
      <c r="B128" s="60" t="s">
        <v>20</v>
      </c>
      <c r="C128" s="60" t="s">
        <v>179</v>
      </c>
      <c r="D128" s="60" t="s">
        <v>10</v>
      </c>
      <c r="E128" s="60" t="s">
        <v>134</v>
      </c>
      <c r="F128" s="61">
        <v>45936</v>
      </c>
      <c r="G128" s="13">
        <v>45938</v>
      </c>
      <c r="H128" s="31" t="s">
        <v>1101</v>
      </c>
      <c r="I128" s="5">
        <v>72</v>
      </c>
      <c r="J128" s="5" t="s">
        <v>186</v>
      </c>
      <c r="K128" s="5" t="s">
        <v>1101</v>
      </c>
      <c r="L128" s="5">
        <v>114</v>
      </c>
      <c r="M128" s="5" t="s">
        <v>186</v>
      </c>
      <c r="N128" s="5" t="s">
        <v>1101</v>
      </c>
      <c r="O128" s="5">
        <v>354</v>
      </c>
      <c r="P128" s="5" t="s">
        <v>186</v>
      </c>
      <c r="Q128" s="5" t="s">
        <v>1101</v>
      </c>
      <c r="R128" s="5">
        <v>1406</v>
      </c>
      <c r="S128" s="32" t="s">
        <v>186</v>
      </c>
      <c r="T128" s="31" t="s">
        <v>115</v>
      </c>
      <c r="U128" s="5" t="s">
        <v>115</v>
      </c>
      <c r="V128" s="5" t="s">
        <v>115</v>
      </c>
      <c r="W128" s="5" t="s">
        <v>115</v>
      </c>
      <c r="X128" s="5" t="s">
        <v>115</v>
      </c>
      <c r="Y128" s="5" t="s">
        <v>115</v>
      </c>
      <c r="Z128" s="5" t="s">
        <v>115</v>
      </c>
      <c r="AA128" s="5" t="s">
        <v>115</v>
      </c>
      <c r="AB128" s="5" t="s">
        <v>115</v>
      </c>
      <c r="AC128" s="5" t="s">
        <v>115</v>
      </c>
      <c r="AD128" s="5" t="s">
        <v>115</v>
      </c>
      <c r="AE128" s="32" t="s">
        <v>115</v>
      </c>
      <c r="AF128" s="31" t="s">
        <v>180</v>
      </c>
      <c r="AG128" s="5">
        <v>69.900000000000006</v>
      </c>
      <c r="AH128" s="5">
        <v>69.900000000000006</v>
      </c>
      <c r="AI128" s="5">
        <v>139.80000000000001</v>
      </c>
      <c r="AJ128" s="5">
        <v>169.6</v>
      </c>
      <c r="AK128" s="32" t="s">
        <v>187</v>
      </c>
      <c r="AL128" s="27"/>
    </row>
    <row r="129" spans="1:38" ht="13.5" customHeight="1" x14ac:dyDescent="0.25">
      <c r="A129" s="3">
        <v>44</v>
      </c>
      <c r="B129" s="60"/>
      <c r="C129" s="60"/>
      <c r="D129" s="60"/>
      <c r="E129" s="60"/>
      <c r="F129" s="60"/>
      <c r="G129" s="13">
        <v>45940</v>
      </c>
      <c r="H129" s="31" t="s">
        <v>659</v>
      </c>
      <c r="I129" s="5" t="s">
        <v>659</v>
      </c>
      <c r="J129" s="5" t="s">
        <v>659</v>
      </c>
      <c r="K129" s="5" t="s">
        <v>659</v>
      </c>
      <c r="L129" s="5" t="s">
        <v>659</v>
      </c>
      <c r="M129" s="5" t="s">
        <v>659</v>
      </c>
      <c r="N129" s="5" t="s">
        <v>659</v>
      </c>
      <c r="O129" s="5" t="s">
        <v>659</v>
      </c>
      <c r="P129" s="5" t="s">
        <v>659</v>
      </c>
      <c r="Q129" s="5" t="s">
        <v>659</v>
      </c>
      <c r="R129" s="5" t="s">
        <v>659</v>
      </c>
      <c r="S129" s="32" t="s">
        <v>659</v>
      </c>
      <c r="T129" s="31" t="s">
        <v>1100</v>
      </c>
      <c r="U129" s="5">
        <v>108.89</v>
      </c>
      <c r="V129" s="5" t="s">
        <v>104</v>
      </c>
      <c r="W129" s="5" t="s">
        <v>1100</v>
      </c>
      <c r="X129" s="5">
        <v>136.88999999999999</v>
      </c>
      <c r="Y129" s="5" t="s">
        <v>104</v>
      </c>
      <c r="Z129" s="5" t="s">
        <v>1100</v>
      </c>
      <c r="AA129" s="5">
        <v>318.76</v>
      </c>
      <c r="AB129" s="5" t="s">
        <v>104</v>
      </c>
      <c r="AC129" s="5" t="s">
        <v>1100</v>
      </c>
      <c r="AD129" s="5">
        <v>647.55999999999995</v>
      </c>
      <c r="AE129" s="32" t="s">
        <v>104</v>
      </c>
      <c r="AF129" s="31" t="s">
        <v>180</v>
      </c>
      <c r="AG129" s="5">
        <v>84.9</v>
      </c>
      <c r="AH129" s="5">
        <v>84.9</v>
      </c>
      <c r="AI129" s="5">
        <v>169.8</v>
      </c>
      <c r="AJ129" s="5">
        <v>209.6</v>
      </c>
      <c r="AK129" s="32" t="s">
        <v>187</v>
      </c>
      <c r="AL129" s="27"/>
    </row>
    <row r="130" spans="1:38" ht="13.5" customHeight="1" x14ac:dyDescent="0.25">
      <c r="A130" s="3">
        <v>44</v>
      </c>
      <c r="B130" s="60"/>
      <c r="C130" s="60"/>
      <c r="D130" s="60"/>
      <c r="E130" s="60"/>
      <c r="F130" s="60"/>
      <c r="G130" s="13">
        <v>45943</v>
      </c>
      <c r="H130" s="31" t="s">
        <v>659</v>
      </c>
      <c r="I130" s="5" t="s">
        <v>659</v>
      </c>
      <c r="J130" s="5" t="s">
        <v>659</v>
      </c>
      <c r="K130" s="5" t="s">
        <v>659</v>
      </c>
      <c r="L130" s="5" t="s">
        <v>659</v>
      </c>
      <c r="M130" s="5" t="s">
        <v>659</v>
      </c>
      <c r="N130" s="5" t="s">
        <v>659</v>
      </c>
      <c r="O130" s="5" t="s">
        <v>659</v>
      </c>
      <c r="P130" s="5" t="s">
        <v>659</v>
      </c>
      <c r="Q130" s="5" t="s">
        <v>659</v>
      </c>
      <c r="R130" s="5" t="s">
        <v>659</v>
      </c>
      <c r="S130" s="32" t="s">
        <v>659</v>
      </c>
      <c r="T130" s="31" t="s">
        <v>1100</v>
      </c>
      <c r="U130" s="5">
        <v>41.02</v>
      </c>
      <c r="V130" s="5" t="s">
        <v>104</v>
      </c>
      <c r="W130" s="5" t="s">
        <v>1100</v>
      </c>
      <c r="X130" s="5">
        <v>70.02</v>
      </c>
      <c r="Y130" s="5" t="s">
        <v>104</v>
      </c>
      <c r="Z130" s="5" t="s">
        <v>1100</v>
      </c>
      <c r="AA130" s="5">
        <v>171.32</v>
      </c>
      <c r="AB130" s="5" t="s">
        <v>104</v>
      </c>
      <c r="AC130" s="5" t="s">
        <v>1100</v>
      </c>
      <c r="AD130" s="5">
        <v>336.6</v>
      </c>
      <c r="AE130" s="32" t="s">
        <v>104</v>
      </c>
      <c r="AF130" s="31" t="s">
        <v>180</v>
      </c>
      <c r="AG130" s="5">
        <v>69.900000000000006</v>
      </c>
      <c r="AH130" s="5">
        <v>69.900000000000006</v>
      </c>
      <c r="AI130" s="5">
        <v>139.80000000000001</v>
      </c>
      <c r="AJ130" s="5">
        <v>189.6</v>
      </c>
      <c r="AK130" s="32" t="s">
        <v>187</v>
      </c>
      <c r="AL130" s="27"/>
    </row>
    <row r="131" spans="1:38" ht="13.5" customHeight="1" x14ac:dyDescent="0.25">
      <c r="A131" s="3">
        <v>45</v>
      </c>
      <c r="B131" s="62" t="s">
        <v>20</v>
      </c>
      <c r="C131" s="62" t="s">
        <v>179</v>
      </c>
      <c r="D131" s="62" t="s">
        <v>850</v>
      </c>
      <c r="E131" s="62" t="s">
        <v>242</v>
      </c>
      <c r="F131" s="63">
        <v>45976</v>
      </c>
      <c r="G131" s="26">
        <v>45978</v>
      </c>
      <c r="H131" s="33" t="s">
        <v>1617</v>
      </c>
      <c r="I131" s="15">
        <v>131.76000000000002</v>
      </c>
      <c r="J131" s="15" t="s">
        <v>345</v>
      </c>
      <c r="K131" s="15" t="s">
        <v>1617</v>
      </c>
      <c r="L131" s="15">
        <v>251.64000000000001</v>
      </c>
      <c r="M131" s="15" t="s">
        <v>345</v>
      </c>
      <c r="N131" s="15" t="s">
        <v>1617</v>
      </c>
      <c r="O131" s="5">
        <v>562.34520000000009</v>
      </c>
      <c r="P131" s="15" t="s">
        <v>345</v>
      </c>
      <c r="Q131" s="15" t="s">
        <v>1618</v>
      </c>
      <c r="R131" s="5">
        <v>920.55960000000005</v>
      </c>
      <c r="S131" s="34" t="s">
        <v>1619</v>
      </c>
      <c r="T131" s="33" t="s">
        <v>1620</v>
      </c>
      <c r="U131" s="15">
        <v>551.88</v>
      </c>
      <c r="V131" s="15" t="s">
        <v>355</v>
      </c>
      <c r="W131" s="15" t="s">
        <v>1620</v>
      </c>
      <c r="X131" s="5">
        <v>551.88</v>
      </c>
      <c r="Y131" s="15" t="s">
        <v>355</v>
      </c>
      <c r="Z131" s="15" t="s">
        <v>1620</v>
      </c>
      <c r="AA131" s="5">
        <v>1174.1868000000002</v>
      </c>
      <c r="AB131" s="15" t="s">
        <v>355</v>
      </c>
      <c r="AC131" s="15" t="s">
        <v>1620</v>
      </c>
      <c r="AD131" s="5">
        <v>2108.1600000000003</v>
      </c>
      <c r="AE131" s="34" t="s">
        <v>355</v>
      </c>
      <c r="AF131" s="33" t="s">
        <v>1621</v>
      </c>
      <c r="AG131" s="15">
        <v>143.64000000000001</v>
      </c>
      <c r="AH131" s="15">
        <v>143.64000000000001</v>
      </c>
      <c r="AI131" s="15">
        <v>287.28000000000003</v>
      </c>
      <c r="AJ131" s="15">
        <v>287.28000000000003</v>
      </c>
      <c r="AK131" s="32" t="s">
        <v>1133</v>
      </c>
      <c r="AL131" s="27"/>
    </row>
    <row r="132" spans="1:38" ht="13.5" customHeight="1" x14ac:dyDescent="0.25">
      <c r="A132" s="3">
        <v>45</v>
      </c>
      <c r="B132" s="62"/>
      <c r="C132" s="62"/>
      <c r="D132" s="62"/>
      <c r="E132" s="62"/>
      <c r="F132" s="62"/>
      <c r="G132" s="26">
        <v>45980</v>
      </c>
      <c r="H132" s="33" t="s">
        <v>1618</v>
      </c>
      <c r="I132" s="15">
        <v>201.96</v>
      </c>
      <c r="J132" s="15" t="s">
        <v>1619</v>
      </c>
      <c r="K132" s="15" t="s">
        <v>1618</v>
      </c>
      <c r="L132" s="15">
        <v>233.28000000000003</v>
      </c>
      <c r="M132" s="15" t="s">
        <v>1619</v>
      </c>
      <c r="N132" s="15" t="s">
        <v>1618</v>
      </c>
      <c r="O132" s="5">
        <v>457.596</v>
      </c>
      <c r="P132" s="15" t="s">
        <v>1619</v>
      </c>
      <c r="Q132" s="15" t="s">
        <v>1618</v>
      </c>
      <c r="R132" s="5">
        <v>903.96</v>
      </c>
      <c r="S132" s="34" t="s">
        <v>1619</v>
      </c>
      <c r="T132" s="33" t="s">
        <v>1620</v>
      </c>
      <c r="U132" s="15">
        <v>366.12</v>
      </c>
      <c r="V132" s="15" t="s">
        <v>355</v>
      </c>
      <c r="W132" s="15" t="s">
        <v>1620</v>
      </c>
      <c r="X132" s="5">
        <v>366.12</v>
      </c>
      <c r="Y132" s="15" t="s">
        <v>355</v>
      </c>
      <c r="Z132" s="15" t="s">
        <v>1620</v>
      </c>
      <c r="AA132" s="5">
        <v>795.2256000000001</v>
      </c>
      <c r="AB132" s="15" t="s">
        <v>355</v>
      </c>
      <c r="AC132" s="15" t="s">
        <v>1620</v>
      </c>
      <c r="AD132" s="5">
        <v>1429.38</v>
      </c>
      <c r="AE132" s="34" t="s">
        <v>355</v>
      </c>
      <c r="AF132" s="33" t="s">
        <v>1622</v>
      </c>
      <c r="AG132" s="15">
        <v>113.4</v>
      </c>
      <c r="AH132" s="15">
        <v>113.4</v>
      </c>
      <c r="AI132" s="15">
        <v>225.72000000000003</v>
      </c>
      <c r="AJ132" s="15">
        <v>225.72000000000003</v>
      </c>
      <c r="AK132" s="32" t="s">
        <v>1133</v>
      </c>
      <c r="AL132" s="27"/>
    </row>
    <row r="133" spans="1:38" ht="13.5" customHeight="1" x14ac:dyDescent="0.25">
      <c r="A133" s="3">
        <v>45</v>
      </c>
      <c r="B133" s="62"/>
      <c r="C133" s="62"/>
      <c r="D133" s="62"/>
      <c r="E133" s="62"/>
      <c r="F133" s="62"/>
      <c r="G133" s="26">
        <v>45983</v>
      </c>
      <c r="H133" s="33" t="s">
        <v>1623</v>
      </c>
      <c r="I133" s="15">
        <v>128.52000000000001</v>
      </c>
      <c r="J133" s="15" t="s">
        <v>345</v>
      </c>
      <c r="K133" s="15" t="s">
        <v>1617</v>
      </c>
      <c r="L133" s="15">
        <v>204.12</v>
      </c>
      <c r="M133" s="15" t="s">
        <v>345</v>
      </c>
      <c r="N133" s="15" t="s">
        <v>1623</v>
      </c>
      <c r="O133" s="5">
        <v>374.03640000000001</v>
      </c>
      <c r="P133" s="15" t="s">
        <v>345</v>
      </c>
      <c r="Q133" s="15" t="s">
        <v>1623</v>
      </c>
      <c r="R133" s="5">
        <v>816.75</v>
      </c>
      <c r="S133" s="34" t="s">
        <v>345</v>
      </c>
      <c r="T133" s="33" t="s">
        <v>1620</v>
      </c>
      <c r="U133" s="15">
        <v>314.28000000000003</v>
      </c>
      <c r="V133" s="15" t="s">
        <v>355</v>
      </c>
      <c r="W133" s="15" t="s">
        <v>1620</v>
      </c>
      <c r="X133" s="5">
        <v>314.28000000000003</v>
      </c>
      <c r="Y133" s="15" t="s">
        <v>355</v>
      </c>
      <c r="Z133" s="15" t="s">
        <v>1620</v>
      </c>
      <c r="AA133" s="5">
        <v>695.30399999999997</v>
      </c>
      <c r="AB133" s="15" t="s">
        <v>355</v>
      </c>
      <c r="AC133" s="15" t="s">
        <v>1620</v>
      </c>
      <c r="AD133" s="5">
        <v>1232.7120000000002</v>
      </c>
      <c r="AE133" s="34" t="s">
        <v>355</v>
      </c>
      <c r="AF133" s="33" t="s">
        <v>1622</v>
      </c>
      <c r="AG133" s="15">
        <v>123.12</v>
      </c>
      <c r="AH133" s="15">
        <v>123.12</v>
      </c>
      <c r="AI133" s="15">
        <v>246.24</v>
      </c>
      <c r="AJ133" s="15">
        <v>246.24</v>
      </c>
      <c r="AK133" s="32" t="s">
        <v>1133</v>
      </c>
      <c r="AL133" s="27"/>
    </row>
    <row r="134" spans="1:38" ht="13.5" customHeight="1" x14ac:dyDescent="0.25">
      <c r="A134" s="3">
        <v>46</v>
      </c>
      <c r="B134" s="60" t="s">
        <v>1540</v>
      </c>
      <c r="C134" s="60" t="s">
        <v>638</v>
      </c>
      <c r="D134" s="60" t="s">
        <v>38</v>
      </c>
      <c r="E134" s="60" t="s">
        <v>135</v>
      </c>
      <c r="F134" s="61">
        <v>45966</v>
      </c>
      <c r="G134" s="13">
        <v>45968</v>
      </c>
      <c r="H134" s="31" t="s">
        <v>1541</v>
      </c>
      <c r="I134" s="5" t="s">
        <v>1542</v>
      </c>
      <c r="J134" s="5" t="s">
        <v>347</v>
      </c>
      <c r="K134" s="5" t="s">
        <v>1541</v>
      </c>
      <c r="L134" s="5">
        <v>331.06</v>
      </c>
      <c r="M134" s="5" t="s">
        <v>446</v>
      </c>
      <c r="N134" s="5" t="s">
        <v>1541</v>
      </c>
      <c r="O134" s="5" t="s">
        <v>1543</v>
      </c>
      <c r="P134" s="5" t="s">
        <v>347</v>
      </c>
      <c r="Q134" s="5" t="s">
        <v>659</v>
      </c>
      <c r="R134" s="5" t="s">
        <v>659</v>
      </c>
      <c r="S134" s="32" t="s">
        <v>659</v>
      </c>
      <c r="T134" s="31" t="s">
        <v>1545</v>
      </c>
      <c r="U134" s="5">
        <v>439.73</v>
      </c>
      <c r="V134" s="5" t="s">
        <v>416</v>
      </c>
      <c r="W134" s="5" t="s">
        <v>1545</v>
      </c>
      <c r="X134" s="5">
        <v>439.73</v>
      </c>
      <c r="Y134" s="5" t="s">
        <v>416</v>
      </c>
      <c r="Z134" s="5" t="s">
        <v>1544</v>
      </c>
      <c r="AA134" s="5">
        <v>924.53</v>
      </c>
      <c r="AB134" s="5" t="s">
        <v>416</v>
      </c>
      <c r="AC134" s="5" t="s">
        <v>1544</v>
      </c>
      <c r="AD134" s="5">
        <v>1713</v>
      </c>
      <c r="AE134" s="32" t="s">
        <v>446</v>
      </c>
      <c r="AF134" s="31" t="s">
        <v>2070</v>
      </c>
      <c r="AG134" s="5">
        <v>85.85</v>
      </c>
      <c r="AH134" s="5">
        <v>85.85</v>
      </c>
      <c r="AI134" s="5">
        <v>171.69</v>
      </c>
      <c r="AJ134" s="5">
        <v>229.91</v>
      </c>
      <c r="AK134" s="32" t="s">
        <v>1547</v>
      </c>
      <c r="AL134" s="27"/>
    </row>
    <row r="135" spans="1:38" ht="13.5" customHeight="1" x14ac:dyDescent="0.25">
      <c r="A135" s="3">
        <v>46</v>
      </c>
      <c r="B135" s="60"/>
      <c r="C135" s="60"/>
      <c r="D135" s="60"/>
      <c r="E135" s="60"/>
      <c r="F135" s="60"/>
      <c r="G135" s="13">
        <v>45970</v>
      </c>
      <c r="H135" s="31" t="s">
        <v>659</v>
      </c>
      <c r="I135" s="5" t="s">
        <v>659</v>
      </c>
      <c r="J135" s="5" t="s">
        <v>659</v>
      </c>
      <c r="K135" s="5" t="s">
        <v>659</v>
      </c>
      <c r="L135" s="5" t="s">
        <v>659</v>
      </c>
      <c r="M135" s="5" t="s">
        <v>659</v>
      </c>
      <c r="N135" s="5" t="s">
        <v>659</v>
      </c>
      <c r="O135" s="5" t="s">
        <v>659</v>
      </c>
      <c r="P135" s="5" t="s">
        <v>659</v>
      </c>
      <c r="Q135" s="5" t="s">
        <v>659</v>
      </c>
      <c r="R135" s="5" t="s">
        <v>659</v>
      </c>
      <c r="S135" s="32" t="s">
        <v>659</v>
      </c>
      <c r="T135" s="31" t="s">
        <v>659</v>
      </c>
      <c r="U135" s="5" t="s">
        <v>659</v>
      </c>
      <c r="V135" s="5" t="s">
        <v>446</v>
      </c>
      <c r="W135" s="5" t="s">
        <v>1548</v>
      </c>
      <c r="X135" s="5">
        <v>373</v>
      </c>
      <c r="Y135" s="5" t="s">
        <v>446</v>
      </c>
      <c r="Z135" s="5" t="s">
        <v>1548</v>
      </c>
      <c r="AA135" s="5">
        <v>865.4</v>
      </c>
      <c r="AB135" s="5" t="s">
        <v>1201</v>
      </c>
      <c r="AC135" s="5" t="s">
        <v>1548</v>
      </c>
      <c r="AD135" s="5">
        <v>1447</v>
      </c>
      <c r="AE135" s="32" t="s">
        <v>446</v>
      </c>
      <c r="AF135" s="31" t="s">
        <v>2070</v>
      </c>
      <c r="AG135" s="5">
        <v>81.94</v>
      </c>
      <c r="AH135" s="5">
        <v>81.94</v>
      </c>
      <c r="AI135" s="5">
        <v>163.87</v>
      </c>
      <c r="AJ135" s="5">
        <v>222.09</v>
      </c>
      <c r="AK135" s="32" t="s">
        <v>1547</v>
      </c>
      <c r="AL135" s="27"/>
    </row>
    <row r="136" spans="1:38" ht="13.5" customHeight="1" x14ac:dyDescent="0.25">
      <c r="A136" s="3">
        <v>46</v>
      </c>
      <c r="B136" s="60"/>
      <c r="C136" s="60"/>
      <c r="D136" s="60"/>
      <c r="E136" s="60"/>
      <c r="F136" s="60"/>
      <c r="G136" s="13">
        <v>45973</v>
      </c>
      <c r="H136" s="31" t="s">
        <v>1549</v>
      </c>
      <c r="I136" s="5">
        <v>325</v>
      </c>
      <c r="J136" s="5" t="s">
        <v>446</v>
      </c>
      <c r="K136" s="5" t="s">
        <v>1549</v>
      </c>
      <c r="L136" s="5">
        <v>325</v>
      </c>
      <c r="M136" s="5" t="s">
        <v>446</v>
      </c>
      <c r="N136" s="5" t="s">
        <v>1549</v>
      </c>
      <c r="O136" s="5">
        <v>772</v>
      </c>
      <c r="P136" s="5" t="s">
        <v>541</v>
      </c>
      <c r="Q136" s="5" t="s">
        <v>659</v>
      </c>
      <c r="R136" s="5" t="s">
        <v>659</v>
      </c>
      <c r="S136" s="32" t="s">
        <v>659</v>
      </c>
      <c r="T136" s="31" t="s">
        <v>1544</v>
      </c>
      <c r="U136" s="5">
        <v>439.73</v>
      </c>
      <c r="V136" s="5" t="s">
        <v>416</v>
      </c>
      <c r="W136" s="5" t="s">
        <v>1544</v>
      </c>
      <c r="X136" s="5">
        <v>439.73</v>
      </c>
      <c r="Y136" s="5" t="s">
        <v>416</v>
      </c>
      <c r="Z136" s="5" t="s">
        <v>1544</v>
      </c>
      <c r="AA136" s="5">
        <v>924.53</v>
      </c>
      <c r="AB136" s="5" t="s">
        <v>416</v>
      </c>
      <c r="AC136" s="5" t="s">
        <v>1544</v>
      </c>
      <c r="AD136" s="5">
        <v>1713</v>
      </c>
      <c r="AE136" s="32" t="s">
        <v>446</v>
      </c>
      <c r="AF136" s="31" t="s">
        <v>2070</v>
      </c>
      <c r="AG136" s="5">
        <v>81.94</v>
      </c>
      <c r="AH136" s="5">
        <v>81.94</v>
      </c>
      <c r="AI136" s="5">
        <v>163.87</v>
      </c>
      <c r="AJ136" s="5">
        <v>222.09</v>
      </c>
      <c r="AK136" s="32" t="s">
        <v>1547</v>
      </c>
      <c r="AL136" s="27"/>
    </row>
    <row r="137" spans="1:38" ht="13.5" customHeight="1" x14ac:dyDescent="0.25">
      <c r="A137" s="3">
        <v>47</v>
      </c>
      <c r="B137" s="60" t="s">
        <v>74</v>
      </c>
      <c r="C137" s="60" t="s">
        <v>302</v>
      </c>
      <c r="D137" s="60" t="s">
        <v>28</v>
      </c>
      <c r="E137" s="60" t="s">
        <v>311</v>
      </c>
      <c r="F137" s="61">
        <v>45929</v>
      </c>
      <c r="G137" s="13">
        <v>45931</v>
      </c>
      <c r="H137" s="31" t="s">
        <v>659</v>
      </c>
      <c r="I137" s="5" t="s">
        <v>659</v>
      </c>
      <c r="J137" s="5" t="s">
        <v>659</v>
      </c>
      <c r="K137" s="5" t="s">
        <v>659</v>
      </c>
      <c r="L137" s="5" t="s">
        <v>659</v>
      </c>
      <c r="M137" s="5" t="s">
        <v>659</v>
      </c>
      <c r="N137" s="5" t="s">
        <v>659</v>
      </c>
      <c r="O137" s="5" t="s">
        <v>659</v>
      </c>
      <c r="P137" s="5" t="s">
        <v>659</v>
      </c>
      <c r="Q137" s="5" t="s">
        <v>659</v>
      </c>
      <c r="R137" s="5" t="s">
        <v>659</v>
      </c>
      <c r="S137" s="32" t="s">
        <v>98</v>
      </c>
      <c r="T137" s="33" t="s">
        <v>312</v>
      </c>
      <c r="U137" s="5">
        <v>69.930000000000007</v>
      </c>
      <c r="V137" s="5" t="s">
        <v>104</v>
      </c>
      <c r="W137" s="15" t="s">
        <v>312</v>
      </c>
      <c r="X137" s="5">
        <v>98.54</v>
      </c>
      <c r="Y137" s="5" t="s">
        <v>104</v>
      </c>
      <c r="Z137" s="4" t="s">
        <v>312</v>
      </c>
      <c r="AA137" s="5">
        <v>228.15</v>
      </c>
      <c r="AB137" s="5" t="s">
        <v>104</v>
      </c>
      <c r="AC137" s="4" t="s">
        <v>312</v>
      </c>
      <c r="AD137" s="5">
        <v>436</v>
      </c>
      <c r="AE137" s="32" t="s">
        <v>98</v>
      </c>
      <c r="AF137" s="31" t="s">
        <v>313</v>
      </c>
      <c r="AG137" s="5">
        <v>81.44</v>
      </c>
      <c r="AH137" s="5">
        <v>81.44</v>
      </c>
      <c r="AI137" s="5">
        <v>162.88</v>
      </c>
      <c r="AJ137" s="5">
        <v>259.23</v>
      </c>
      <c r="AK137" s="32" t="s">
        <v>764</v>
      </c>
      <c r="AL137" s="27"/>
    </row>
    <row r="138" spans="1:38" ht="13.5" customHeight="1" x14ac:dyDescent="0.25">
      <c r="A138" s="3">
        <v>47</v>
      </c>
      <c r="B138" s="60"/>
      <c r="C138" s="60"/>
      <c r="D138" s="60"/>
      <c r="E138" s="60"/>
      <c r="F138" s="60"/>
      <c r="G138" s="13">
        <v>45934</v>
      </c>
      <c r="H138" s="31" t="s">
        <v>659</v>
      </c>
      <c r="I138" s="5" t="s">
        <v>659</v>
      </c>
      <c r="J138" s="5" t="s">
        <v>659</v>
      </c>
      <c r="K138" s="5" t="s">
        <v>659</v>
      </c>
      <c r="L138" s="5" t="s">
        <v>659</v>
      </c>
      <c r="M138" s="5" t="s">
        <v>659</v>
      </c>
      <c r="N138" s="5" t="s">
        <v>659</v>
      </c>
      <c r="O138" s="5" t="s">
        <v>659</v>
      </c>
      <c r="P138" s="5" t="s">
        <v>659</v>
      </c>
      <c r="Q138" s="5" t="s">
        <v>659</v>
      </c>
      <c r="R138" s="5" t="s">
        <v>659</v>
      </c>
      <c r="S138" s="32" t="s">
        <v>98</v>
      </c>
      <c r="T138" s="36" t="s">
        <v>314</v>
      </c>
      <c r="U138" s="5">
        <v>44.75</v>
      </c>
      <c r="V138" s="5" t="s">
        <v>104</v>
      </c>
      <c r="W138" s="4" t="s">
        <v>314</v>
      </c>
      <c r="X138" s="5">
        <v>82.74</v>
      </c>
      <c r="Y138" s="5" t="s">
        <v>104</v>
      </c>
      <c r="Z138" s="4" t="s">
        <v>314</v>
      </c>
      <c r="AA138" s="5">
        <v>154.49</v>
      </c>
      <c r="AB138" s="5" t="s">
        <v>104</v>
      </c>
      <c r="AC138" s="4" t="s">
        <v>314</v>
      </c>
      <c r="AD138" s="5">
        <v>265</v>
      </c>
      <c r="AE138" s="32" t="s">
        <v>98</v>
      </c>
      <c r="AF138" s="31" t="s">
        <v>313</v>
      </c>
      <c r="AG138" s="5">
        <v>102.87</v>
      </c>
      <c r="AH138" s="5">
        <v>102.87</v>
      </c>
      <c r="AI138" s="5">
        <v>205.74</v>
      </c>
      <c r="AJ138" s="5">
        <v>293.51</v>
      </c>
      <c r="AK138" s="32" t="s">
        <v>764</v>
      </c>
      <c r="AL138" s="27"/>
    </row>
    <row r="139" spans="1:38" ht="13.5" customHeight="1" x14ac:dyDescent="0.25">
      <c r="A139" s="3">
        <v>47</v>
      </c>
      <c r="B139" s="60"/>
      <c r="C139" s="60"/>
      <c r="D139" s="60"/>
      <c r="E139" s="60"/>
      <c r="F139" s="60"/>
      <c r="G139" s="13">
        <v>45936</v>
      </c>
      <c r="H139" s="31" t="s">
        <v>659</v>
      </c>
      <c r="I139" s="5" t="s">
        <v>659</v>
      </c>
      <c r="J139" s="5" t="s">
        <v>659</v>
      </c>
      <c r="K139" s="5" t="s">
        <v>659</v>
      </c>
      <c r="L139" s="5" t="s">
        <v>659</v>
      </c>
      <c r="M139" s="5" t="s">
        <v>659</v>
      </c>
      <c r="N139" s="5" t="s">
        <v>659</v>
      </c>
      <c r="O139" s="5" t="s">
        <v>659</v>
      </c>
      <c r="P139" s="5" t="s">
        <v>659</v>
      </c>
      <c r="Q139" s="5" t="s">
        <v>659</v>
      </c>
      <c r="R139" s="5" t="s">
        <v>659</v>
      </c>
      <c r="S139" s="32" t="s">
        <v>98</v>
      </c>
      <c r="T139" s="31" t="s">
        <v>312</v>
      </c>
      <c r="U139" s="5">
        <v>92.72</v>
      </c>
      <c r="V139" s="5" t="s">
        <v>104</v>
      </c>
      <c r="W139" s="5" t="s">
        <v>312</v>
      </c>
      <c r="X139" s="5">
        <v>115.22</v>
      </c>
      <c r="Y139" s="5" t="s">
        <v>104</v>
      </c>
      <c r="Z139" s="5" t="s">
        <v>312</v>
      </c>
      <c r="AA139" s="5">
        <v>240.44</v>
      </c>
      <c r="AB139" s="5" t="s">
        <v>104</v>
      </c>
      <c r="AC139" s="4" t="s">
        <v>312</v>
      </c>
      <c r="AD139" s="5">
        <v>478</v>
      </c>
      <c r="AE139" s="32" t="s">
        <v>98</v>
      </c>
      <c r="AF139" s="31" t="s">
        <v>313</v>
      </c>
      <c r="AG139" s="5">
        <v>133.94</v>
      </c>
      <c r="AH139" s="5">
        <v>133.94</v>
      </c>
      <c r="AI139" s="5">
        <v>267.88</v>
      </c>
      <c r="AJ139" s="5">
        <v>259.23</v>
      </c>
      <c r="AK139" s="32" t="s">
        <v>764</v>
      </c>
      <c r="AL139" s="27"/>
    </row>
    <row r="140" spans="1:38" ht="13.5" customHeight="1" x14ac:dyDescent="0.25">
      <c r="A140" s="3">
        <v>48</v>
      </c>
      <c r="B140" s="60" t="s">
        <v>21</v>
      </c>
      <c r="C140" s="60" t="s">
        <v>1171</v>
      </c>
      <c r="D140" s="60" t="s">
        <v>42</v>
      </c>
      <c r="E140" s="60" t="s">
        <v>1516</v>
      </c>
      <c r="F140" s="61">
        <v>45968</v>
      </c>
      <c r="G140" s="13">
        <v>45970</v>
      </c>
      <c r="H140" s="31" t="s">
        <v>659</v>
      </c>
      <c r="I140" s="5" t="s">
        <v>659</v>
      </c>
      <c r="J140" s="5" t="s">
        <v>659</v>
      </c>
      <c r="K140" s="5" t="s">
        <v>659</v>
      </c>
      <c r="L140" s="5" t="s">
        <v>659</v>
      </c>
      <c r="M140" s="5" t="s">
        <v>659</v>
      </c>
      <c r="N140" s="5" t="s">
        <v>659</v>
      </c>
      <c r="O140" s="5" t="s">
        <v>659</v>
      </c>
      <c r="P140" s="5" t="s">
        <v>659</v>
      </c>
      <c r="Q140" s="5" t="s">
        <v>659</v>
      </c>
      <c r="R140" s="5" t="s">
        <v>659</v>
      </c>
      <c r="S140" s="32" t="s">
        <v>659</v>
      </c>
      <c r="T140" s="35">
        <v>0.96527777777777779</v>
      </c>
      <c r="U140" s="5">
        <v>95</v>
      </c>
      <c r="V140" s="5" t="s">
        <v>401</v>
      </c>
      <c r="W140" s="8">
        <v>0.96527777777777779</v>
      </c>
      <c r="X140" s="5">
        <v>119</v>
      </c>
      <c r="Y140" s="5" t="s">
        <v>401</v>
      </c>
      <c r="Z140" s="8">
        <v>0.96527777777777779</v>
      </c>
      <c r="AA140" s="5">
        <v>249</v>
      </c>
      <c r="AB140" s="5" t="s">
        <v>401</v>
      </c>
      <c r="AC140" s="8">
        <v>0.2986111111111111</v>
      </c>
      <c r="AD140" s="5">
        <v>465</v>
      </c>
      <c r="AE140" s="32" t="s">
        <v>544</v>
      </c>
      <c r="AF140" s="35">
        <v>0.64583333333333337</v>
      </c>
      <c r="AG140" s="5">
        <v>132.03</v>
      </c>
      <c r="AH140" s="5">
        <v>132.03</v>
      </c>
      <c r="AI140" s="5">
        <f>AH140*2</f>
        <v>264.06</v>
      </c>
      <c r="AJ140" s="5">
        <v>286.92</v>
      </c>
      <c r="AK140" s="32" t="s">
        <v>1517</v>
      </c>
      <c r="AL140" s="27"/>
    </row>
    <row r="141" spans="1:38" ht="13.5" customHeight="1" x14ac:dyDescent="0.25">
      <c r="A141" s="3">
        <v>48</v>
      </c>
      <c r="B141" s="60"/>
      <c r="C141" s="60"/>
      <c r="D141" s="60"/>
      <c r="E141" s="60"/>
      <c r="F141" s="60"/>
      <c r="G141" s="13">
        <v>45972</v>
      </c>
      <c r="H141" s="31" t="s">
        <v>659</v>
      </c>
      <c r="I141" s="5" t="s">
        <v>659</v>
      </c>
      <c r="J141" s="5" t="s">
        <v>659</v>
      </c>
      <c r="K141" s="5" t="s">
        <v>659</v>
      </c>
      <c r="L141" s="5" t="s">
        <v>659</v>
      </c>
      <c r="M141" s="5" t="s">
        <v>659</v>
      </c>
      <c r="N141" s="5" t="s">
        <v>659</v>
      </c>
      <c r="O141" s="5" t="s">
        <v>659</v>
      </c>
      <c r="P141" s="5" t="s">
        <v>659</v>
      </c>
      <c r="Q141" s="5" t="s">
        <v>659</v>
      </c>
      <c r="R141" s="5" t="s">
        <v>659</v>
      </c>
      <c r="S141" s="32" t="s">
        <v>659</v>
      </c>
      <c r="T141" s="35">
        <v>0.3611111111111111</v>
      </c>
      <c r="U141" s="5">
        <v>61</v>
      </c>
      <c r="V141" s="5" t="s">
        <v>418</v>
      </c>
      <c r="W141" s="8">
        <v>0.3611111111111111</v>
      </c>
      <c r="X141" s="5">
        <v>80</v>
      </c>
      <c r="Y141" s="5" t="s">
        <v>418</v>
      </c>
      <c r="Z141" s="8">
        <v>0.3611111111111111</v>
      </c>
      <c r="AA141" s="5">
        <v>167</v>
      </c>
      <c r="AB141" s="5" t="s">
        <v>411</v>
      </c>
      <c r="AC141" s="8">
        <v>0.3611111111111111</v>
      </c>
      <c r="AD141" s="5">
        <v>378</v>
      </c>
      <c r="AE141" s="32" t="s">
        <v>401</v>
      </c>
      <c r="AF141" s="35">
        <v>0.67222222222222228</v>
      </c>
      <c r="AG141" s="5">
        <v>48.059999999999995</v>
      </c>
      <c r="AH141" s="5">
        <v>48.059999999999995</v>
      </c>
      <c r="AI141" s="5">
        <f t="shared" ref="AI141:AI142" si="1">AH141*2</f>
        <v>96.11999999999999</v>
      </c>
      <c r="AJ141" s="5">
        <v>153.72</v>
      </c>
      <c r="AK141" s="32" t="s">
        <v>1517</v>
      </c>
      <c r="AL141" s="27"/>
    </row>
    <row r="142" spans="1:38" ht="13.5" customHeight="1" x14ac:dyDescent="0.25">
      <c r="A142" s="3">
        <v>48</v>
      </c>
      <c r="B142" s="60"/>
      <c r="C142" s="60"/>
      <c r="D142" s="60"/>
      <c r="E142" s="60"/>
      <c r="F142" s="60"/>
      <c r="G142" s="13">
        <v>45975</v>
      </c>
      <c r="H142" s="31" t="s">
        <v>659</v>
      </c>
      <c r="I142" s="5" t="s">
        <v>659</v>
      </c>
      <c r="J142" s="5" t="s">
        <v>659</v>
      </c>
      <c r="K142" s="5" t="s">
        <v>659</v>
      </c>
      <c r="L142" s="5" t="s">
        <v>659</v>
      </c>
      <c r="M142" s="5" t="s">
        <v>659</v>
      </c>
      <c r="N142" s="5" t="s">
        <v>659</v>
      </c>
      <c r="O142" s="5" t="s">
        <v>659</v>
      </c>
      <c r="P142" s="5" t="s">
        <v>659</v>
      </c>
      <c r="Q142" s="5" t="s">
        <v>659</v>
      </c>
      <c r="R142" s="5" t="s">
        <v>659</v>
      </c>
      <c r="S142" s="32" t="s">
        <v>659</v>
      </c>
      <c r="T142" s="35">
        <v>0.96527777777777779</v>
      </c>
      <c r="U142" s="5">
        <v>51</v>
      </c>
      <c r="V142" s="5" t="s">
        <v>446</v>
      </c>
      <c r="W142" s="8">
        <v>0.96527777777777779</v>
      </c>
      <c r="X142" s="5">
        <v>75</v>
      </c>
      <c r="Y142" s="5" t="s">
        <v>411</v>
      </c>
      <c r="Z142" s="8">
        <v>0.96527777777777779</v>
      </c>
      <c r="AA142" s="5">
        <v>168</v>
      </c>
      <c r="AB142" s="5" t="s">
        <v>401</v>
      </c>
      <c r="AC142" s="8">
        <v>0.96527777777777779</v>
      </c>
      <c r="AD142" s="5">
        <v>303</v>
      </c>
      <c r="AE142" s="32" t="s">
        <v>401</v>
      </c>
      <c r="AF142" s="35">
        <v>0.67222222222222228</v>
      </c>
      <c r="AG142" s="5">
        <v>76.95</v>
      </c>
      <c r="AH142" s="5">
        <v>76.95</v>
      </c>
      <c r="AI142" s="5">
        <f t="shared" si="1"/>
        <v>153.9</v>
      </c>
      <c r="AJ142" s="5">
        <v>198.18</v>
      </c>
      <c r="AK142" s="32" t="s">
        <v>1517</v>
      </c>
      <c r="AL142" s="27"/>
    </row>
    <row r="143" spans="1:38" ht="13.5" customHeight="1" x14ac:dyDescent="0.25">
      <c r="A143" s="3">
        <v>49</v>
      </c>
      <c r="B143" s="60" t="s">
        <v>46</v>
      </c>
      <c r="C143" s="60" t="s">
        <v>242</v>
      </c>
      <c r="D143" s="60" t="s">
        <v>54</v>
      </c>
      <c r="E143" s="60" t="s">
        <v>398</v>
      </c>
      <c r="F143" s="61">
        <v>45942</v>
      </c>
      <c r="G143" s="13">
        <v>45944</v>
      </c>
      <c r="H143" s="31" t="s">
        <v>659</v>
      </c>
      <c r="I143" s="5" t="s">
        <v>659</v>
      </c>
      <c r="J143" s="5" t="s">
        <v>659</v>
      </c>
      <c r="K143" s="5" t="s">
        <v>659</v>
      </c>
      <c r="L143" s="5" t="s">
        <v>659</v>
      </c>
      <c r="M143" s="5" t="s">
        <v>659</v>
      </c>
      <c r="N143" s="5" t="s">
        <v>659</v>
      </c>
      <c r="O143" s="5" t="s">
        <v>659</v>
      </c>
      <c r="P143" s="5" t="s">
        <v>659</v>
      </c>
      <c r="Q143" s="5" t="s">
        <v>659</v>
      </c>
      <c r="R143" s="5" t="s">
        <v>659</v>
      </c>
      <c r="S143" s="32" t="s">
        <v>659</v>
      </c>
      <c r="T143" s="31" t="s">
        <v>453</v>
      </c>
      <c r="U143" s="5" t="s">
        <v>466</v>
      </c>
      <c r="V143" s="5" t="s">
        <v>401</v>
      </c>
      <c r="W143" s="5" t="s">
        <v>453</v>
      </c>
      <c r="X143" s="5">
        <v>145</v>
      </c>
      <c r="Y143" s="5" t="s">
        <v>363</v>
      </c>
      <c r="Z143" s="5" t="s">
        <v>467</v>
      </c>
      <c r="AA143" s="5" t="s">
        <v>468</v>
      </c>
      <c r="AB143" s="5" t="s">
        <v>347</v>
      </c>
      <c r="AC143" s="5" t="s">
        <v>469</v>
      </c>
      <c r="AD143" s="5">
        <v>473.19</v>
      </c>
      <c r="AE143" s="32" t="s">
        <v>418</v>
      </c>
      <c r="AF143" s="31" t="s">
        <v>1953</v>
      </c>
      <c r="AG143" s="5">
        <v>114.1</v>
      </c>
      <c r="AH143" s="5">
        <v>114.1</v>
      </c>
      <c r="AI143" s="5">
        <v>228.2</v>
      </c>
      <c r="AJ143" s="5">
        <v>342.4</v>
      </c>
      <c r="AK143" s="32" t="s">
        <v>451</v>
      </c>
      <c r="AL143" s="27" t="s">
        <v>478</v>
      </c>
    </row>
    <row r="144" spans="1:38" ht="13.5" customHeight="1" x14ac:dyDescent="0.25">
      <c r="A144" s="3">
        <v>49</v>
      </c>
      <c r="B144" s="60"/>
      <c r="C144" s="60"/>
      <c r="D144" s="60"/>
      <c r="E144" s="60"/>
      <c r="F144" s="60"/>
      <c r="G144" s="13">
        <v>45946</v>
      </c>
      <c r="H144" s="31" t="s">
        <v>659</v>
      </c>
      <c r="I144" s="5" t="s">
        <v>659</v>
      </c>
      <c r="J144" s="5" t="s">
        <v>659</v>
      </c>
      <c r="K144" s="5" t="s">
        <v>659</v>
      </c>
      <c r="L144" s="5" t="s">
        <v>659</v>
      </c>
      <c r="M144" s="5" t="s">
        <v>659</v>
      </c>
      <c r="N144" s="5" t="s">
        <v>659</v>
      </c>
      <c r="O144" s="5" t="s">
        <v>659</v>
      </c>
      <c r="P144" s="5" t="s">
        <v>659</v>
      </c>
      <c r="Q144" s="5" t="s">
        <v>659</v>
      </c>
      <c r="R144" s="5" t="s">
        <v>659</v>
      </c>
      <c r="S144" s="32" t="s">
        <v>659</v>
      </c>
      <c r="T144" s="31" t="s">
        <v>470</v>
      </c>
      <c r="U144" s="5">
        <v>82.97</v>
      </c>
      <c r="V144" s="5" t="s">
        <v>368</v>
      </c>
      <c r="W144" s="5" t="s">
        <v>470</v>
      </c>
      <c r="X144" s="5">
        <v>113</v>
      </c>
      <c r="Y144" s="5" t="s">
        <v>446</v>
      </c>
      <c r="Z144" s="5" t="s">
        <v>470</v>
      </c>
      <c r="AA144" s="5" t="s">
        <v>471</v>
      </c>
      <c r="AB144" s="5" t="s">
        <v>347</v>
      </c>
      <c r="AC144" s="5" t="s">
        <v>470</v>
      </c>
      <c r="AD144" s="5">
        <v>477.8</v>
      </c>
      <c r="AE144" s="32" t="s">
        <v>446</v>
      </c>
      <c r="AF144" s="31" t="s">
        <v>1953</v>
      </c>
      <c r="AG144" s="5">
        <v>131.1</v>
      </c>
      <c r="AH144" s="5">
        <v>131.1</v>
      </c>
      <c r="AI144" s="5">
        <v>262.2</v>
      </c>
      <c r="AJ144" s="5">
        <v>392.4</v>
      </c>
      <c r="AK144" s="32" t="s">
        <v>451</v>
      </c>
      <c r="AL144" s="27" t="s">
        <v>478</v>
      </c>
    </row>
    <row r="145" spans="1:38" ht="13.5" customHeight="1" x14ac:dyDescent="0.25">
      <c r="A145" s="3">
        <v>49</v>
      </c>
      <c r="B145" s="60"/>
      <c r="C145" s="60"/>
      <c r="D145" s="60"/>
      <c r="E145" s="60"/>
      <c r="F145" s="60"/>
      <c r="G145" s="13">
        <v>45949</v>
      </c>
      <c r="H145" s="31" t="s">
        <v>472</v>
      </c>
      <c r="I145" s="5">
        <v>119.83</v>
      </c>
      <c r="J145" s="5" t="s">
        <v>416</v>
      </c>
      <c r="K145" s="5" t="s">
        <v>472</v>
      </c>
      <c r="L145" s="5">
        <v>119.83</v>
      </c>
      <c r="M145" s="5" t="s">
        <v>416</v>
      </c>
      <c r="N145" s="5" t="s">
        <v>473</v>
      </c>
      <c r="O145" s="5">
        <v>268.98</v>
      </c>
      <c r="P145" s="5" t="s">
        <v>474</v>
      </c>
      <c r="Q145" s="5" t="s">
        <v>473</v>
      </c>
      <c r="R145" s="5">
        <v>544.49</v>
      </c>
      <c r="S145" s="32" t="s">
        <v>418</v>
      </c>
      <c r="T145" s="31" t="s">
        <v>467</v>
      </c>
      <c r="U145" s="5" t="s">
        <v>475</v>
      </c>
      <c r="V145" s="5" t="s">
        <v>401</v>
      </c>
      <c r="W145" s="5" t="s">
        <v>467</v>
      </c>
      <c r="X145" s="5">
        <v>215</v>
      </c>
      <c r="Y145" s="5" t="s">
        <v>363</v>
      </c>
      <c r="Z145" s="5" t="s">
        <v>467</v>
      </c>
      <c r="AA145" s="5" t="s">
        <v>476</v>
      </c>
      <c r="AB145" s="5" t="s">
        <v>347</v>
      </c>
      <c r="AC145" s="5" t="s">
        <v>477</v>
      </c>
      <c r="AD145" s="5">
        <v>786.19</v>
      </c>
      <c r="AE145" s="32" t="s">
        <v>418</v>
      </c>
      <c r="AF145" s="31" t="s">
        <v>1954</v>
      </c>
      <c r="AG145" s="5">
        <v>173.1</v>
      </c>
      <c r="AH145" s="5">
        <v>173.1</v>
      </c>
      <c r="AI145" s="5">
        <v>309.39999999999998</v>
      </c>
      <c r="AJ145" s="5">
        <v>435.4</v>
      </c>
      <c r="AK145" s="32" t="s">
        <v>451</v>
      </c>
      <c r="AL145" s="27"/>
    </row>
    <row r="146" spans="1:38" ht="13.5" customHeight="1" x14ac:dyDescent="0.25">
      <c r="A146" s="3">
        <v>50</v>
      </c>
      <c r="B146" s="60" t="s">
        <v>10</v>
      </c>
      <c r="C146" s="60" t="s">
        <v>134</v>
      </c>
      <c r="D146" s="60" t="s">
        <v>11</v>
      </c>
      <c r="E146" s="60" t="s">
        <v>135</v>
      </c>
      <c r="F146" s="61">
        <v>45971</v>
      </c>
      <c r="G146" s="13">
        <v>45973</v>
      </c>
      <c r="H146" s="31" t="s">
        <v>1723</v>
      </c>
      <c r="I146" s="5">
        <v>115</v>
      </c>
      <c r="J146" s="5" t="s">
        <v>89</v>
      </c>
      <c r="K146" s="5" t="s">
        <v>1723</v>
      </c>
      <c r="L146" s="5">
        <v>189.03</v>
      </c>
      <c r="M146" s="5" t="s">
        <v>89</v>
      </c>
      <c r="N146" s="5" t="s">
        <v>1723</v>
      </c>
      <c r="O146" s="5">
        <v>401</v>
      </c>
      <c r="P146" s="5" t="s">
        <v>98</v>
      </c>
      <c r="Q146" s="5" t="s">
        <v>1723</v>
      </c>
      <c r="R146" s="5">
        <v>539.08000000000004</v>
      </c>
      <c r="S146" s="32" t="s">
        <v>98</v>
      </c>
      <c r="T146" s="31" t="s">
        <v>1724</v>
      </c>
      <c r="U146" s="5">
        <v>349</v>
      </c>
      <c r="V146" s="5" t="s">
        <v>92</v>
      </c>
      <c r="W146" s="5" t="s">
        <v>1724</v>
      </c>
      <c r="X146" s="5">
        <v>349</v>
      </c>
      <c r="Y146" s="5" t="s">
        <v>92</v>
      </c>
      <c r="Z146" s="5" t="s">
        <v>1724</v>
      </c>
      <c r="AA146" s="5">
        <v>741.01</v>
      </c>
      <c r="AB146" s="5" t="s">
        <v>98</v>
      </c>
      <c r="AC146" s="5" t="s">
        <v>1725</v>
      </c>
      <c r="AD146" s="5">
        <v>1479.87</v>
      </c>
      <c r="AE146" s="32" t="s">
        <v>98</v>
      </c>
      <c r="AF146" s="31" t="s">
        <v>1726</v>
      </c>
      <c r="AG146" s="5">
        <v>105.7</v>
      </c>
      <c r="AH146" s="5">
        <v>105.7</v>
      </c>
      <c r="AI146" s="5">
        <v>211.4</v>
      </c>
      <c r="AJ146" s="5">
        <v>211.4</v>
      </c>
      <c r="AK146" s="32" t="s">
        <v>139</v>
      </c>
      <c r="AL146" s="27"/>
    </row>
    <row r="147" spans="1:38" ht="13.5" customHeight="1" x14ac:dyDescent="0.25">
      <c r="A147" s="3">
        <v>50</v>
      </c>
      <c r="B147" s="60"/>
      <c r="C147" s="60"/>
      <c r="D147" s="60"/>
      <c r="E147" s="60"/>
      <c r="F147" s="60"/>
      <c r="G147" s="13">
        <v>45975</v>
      </c>
      <c r="H147" s="31" t="s">
        <v>1723</v>
      </c>
      <c r="I147" s="5">
        <v>121</v>
      </c>
      <c r="J147" s="5" t="s">
        <v>102</v>
      </c>
      <c r="K147" s="5" t="s">
        <v>1723</v>
      </c>
      <c r="L147" s="5">
        <v>199.77</v>
      </c>
      <c r="M147" s="5" t="s">
        <v>89</v>
      </c>
      <c r="N147" s="5" t="s">
        <v>1723</v>
      </c>
      <c r="O147" s="5">
        <v>310</v>
      </c>
      <c r="P147" s="5" t="s">
        <v>98</v>
      </c>
      <c r="Q147" s="5" t="s">
        <v>1723</v>
      </c>
      <c r="R147" s="5">
        <v>539.08000000000004</v>
      </c>
      <c r="S147" s="32" t="s">
        <v>98</v>
      </c>
      <c r="T147" s="31" t="s">
        <v>1727</v>
      </c>
      <c r="U147" s="5">
        <v>369</v>
      </c>
      <c r="V147" s="5" t="s">
        <v>92</v>
      </c>
      <c r="W147" s="5" t="s">
        <v>1727</v>
      </c>
      <c r="X147" s="5">
        <v>369</v>
      </c>
      <c r="Y147" s="5" t="s">
        <v>92</v>
      </c>
      <c r="Z147" s="5" t="s">
        <v>1728</v>
      </c>
      <c r="AA147" s="5">
        <v>803.29</v>
      </c>
      <c r="AB147" s="5" t="s">
        <v>98</v>
      </c>
      <c r="AC147" s="5" t="s">
        <v>1729</v>
      </c>
      <c r="AD147" s="5">
        <v>1441.24</v>
      </c>
      <c r="AE147" s="32" t="s">
        <v>109</v>
      </c>
      <c r="AF147" s="31" t="s">
        <v>1726</v>
      </c>
      <c r="AG147" s="5">
        <v>115.4</v>
      </c>
      <c r="AH147" s="5">
        <v>115.4</v>
      </c>
      <c r="AI147" s="5">
        <v>230.8</v>
      </c>
      <c r="AJ147" s="5">
        <v>245.4</v>
      </c>
      <c r="AK147" s="32" t="s">
        <v>139</v>
      </c>
      <c r="AL147" s="27"/>
    </row>
    <row r="148" spans="1:38" ht="13.5" customHeight="1" x14ac:dyDescent="0.25">
      <c r="A148" s="3">
        <v>50</v>
      </c>
      <c r="B148" s="60"/>
      <c r="C148" s="60"/>
      <c r="D148" s="60"/>
      <c r="E148" s="60"/>
      <c r="F148" s="60"/>
      <c r="G148" s="13">
        <v>45978</v>
      </c>
      <c r="H148" s="31" t="s">
        <v>1730</v>
      </c>
      <c r="I148" s="5">
        <v>115</v>
      </c>
      <c r="J148" s="5" t="s">
        <v>89</v>
      </c>
      <c r="K148" s="5" t="s">
        <v>1730</v>
      </c>
      <c r="L148" s="5">
        <v>189.03</v>
      </c>
      <c r="M148" s="5" t="s">
        <v>89</v>
      </c>
      <c r="N148" s="5" t="s">
        <v>1723</v>
      </c>
      <c r="O148" s="5">
        <v>290</v>
      </c>
      <c r="P148" s="5" t="s">
        <v>98</v>
      </c>
      <c r="Q148" s="5" t="s">
        <v>1731</v>
      </c>
      <c r="R148" s="5">
        <v>535.96</v>
      </c>
      <c r="S148" s="32" t="s">
        <v>138</v>
      </c>
      <c r="T148" s="31" t="s">
        <v>1724</v>
      </c>
      <c r="U148" s="5">
        <v>218</v>
      </c>
      <c r="V148" s="5" t="s">
        <v>294</v>
      </c>
      <c r="W148" s="5" t="s">
        <v>1724</v>
      </c>
      <c r="X148" s="5">
        <v>218</v>
      </c>
      <c r="Y148" s="5" t="s">
        <v>294</v>
      </c>
      <c r="Z148" s="5" t="s">
        <v>1727</v>
      </c>
      <c r="AA148" s="5">
        <v>658.31</v>
      </c>
      <c r="AB148" s="5" t="s">
        <v>98</v>
      </c>
      <c r="AC148" s="5" t="s">
        <v>1732</v>
      </c>
      <c r="AD148" s="5">
        <v>1185.6400000000001</v>
      </c>
      <c r="AE148" s="32" t="s">
        <v>109</v>
      </c>
      <c r="AF148" s="31" t="s">
        <v>1726</v>
      </c>
      <c r="AG148" s="5">
        <v>86.9</v>
      </c>
      <c r="AH148" s="5">
        <v>86.9</v>
      </c>
      <c r="AI148" s="5">
        <v>173.8</v>
      </c>
      <c r="AJ148" s="5">
        <v>183.1</v>
      </c>
      <c r="AK148" s="32" t="s">
        <v>139</v>
      </c>
      <c r="AL148" s="27"/>
    </row>
    <row r="149" spans="1:38" ht="13.5" customHeight="1" x14ac:dyDescent="0.25">
      <c r="A149" s="3">
        <v>51</v>
      </c>
      <c r="B149" s="60" t="s">
        <v>10</v>
      </c>
      <c r="C149" s="60" t="s">
        <v>134</v>
      </c>
      <c r="D149" s="60" t="s">
        <v>21</v>
      </c>
      <c r="E149" s="60" t="s">
        <v>1171</v>
      </c>
      <c r="F149" s="61">
        <v>45960</v>
      </c>
      <c r="G149" s="13">
        <v>45962</v>
      </c>
      <c r="H149" s="31" t="s">
        <v>659</v>
      </c>
      <c r="I149" s="5" t="s">
        <v>659</v>
      </c>
      <c r="J149" s="5" t="s">
        <v>659</v>
      </c>
      <c r="K149" s="5" t="s">
        <v>659</v>
      </c>
      <c r="L149" s="5" t="s">
        <v>659</v>
      </c>
      <c r="M149" s="5" t="s">
        <v>659</v>
      </c>
      <c r="N149" s="5" t="s">
        <v>659</v>
      </c>
      <c r="O149" s="5" t="s">
        <v>659</v>
      </c>
      <c r="P149" s="5" t="s">
        <v>659</v>
      </c>
      <c r="Q149" s="5" t="s">
        <v>659</v>
      </c>
      <c r="R149" s="5" t="s">
        <v>659</v>
      </c>
      <c r="S149" s="32" t="s">
        <v>659</v>
      </c>
      <c r="T149" s="31" t="s">
        <v>1172</v>
      </c>
      <c r="U149" s="5">
        <v>84</v>
      </c>
      <c r="V149" s="5" t="s">
        <v>1173</v>
      </c>
      <c r="W149" s="5" t="s">
        <v>1172</v>
      </c>
      <c r="X149" s="5">
        <v>84</v>
      </c>
      <c r="Y149" s="5" t="s">
        <v>1173</v>
      </c>
      <c r="Z149" s="5" t="s">
        <v>1172</v>
      </c>
      <c r="AA149" s="5">
        <v>168</v>
      </c>
      <c r="AB149" s="5" t="s">
        <v>1173</v>
      </c>
      <c r="AC149" s="5" t="s">
        <v>1172</v>
      </c>
      <c r="AD149" s="5">
        <v>327</v>
      </c>
      <c r="AE149" s="32" t="s">
        <v>1173</v>
      </c>
      <c r="AF149" s="31" t="s">
        <v>1174</v>
      </c>
      <c r="AG149" s="5">
        <v>160</v>
      </c>
      <c r="AH149" s="5">
        <v>160</v>
      </c>
      <c r="AI149" s="5">
        <v>320</v>
      </c>
      <c r="AJ149" s="5">
        <v>438</v>
      </c>
      <c r="AK149" s="32" t="s">
        <v>199</v>
      </c>
      <c r="AL149" s="27"/>
    </row>
    <row r="150" spans="1:38" ht="13.5" customHeight="1" x14ac:dyDescent="0.25">
      <c r="A150" s="3">
        <v>51</v>
      </c>
      <c r="B150" s="60"/>
      <c r="C150" s="60"/>
      <c r="D150" s="60"/>
      <c r="E150" s="60"/>
      <c r="F150" s="60"/>
      <c r="G150" s="13">
        <v>45964</v>
      </c>
      <c r="H150" s="31" t="s">
        <v>659</v>
      </c>
      <c r="I150" s="5" t="s">
        <v>659</v>
      </c>
      <c r="J150" s="5" t="s">
        <v>659</v>
      </c>
      <c r="K150" s="5" t="s">
        <v>659</v>
      </c>
      <c r="L150" s="5" t="s">
        <v>659</v>
      </c>
      <c r="M150" s="5" t="s">
        <v>659</v>
      </c>
      <c r="N150" s="5" t="s">
        <v>659</v>
      </c>
      <c r="O150" s="5" t="s">
        <v>659</v>
      </c>
      <c r="P150" s="5" t="s">
        <v>659</v>
      </c>
      <c r="Q150" s="5" t="s">
        <v>659</v>
      </c>
      <c r="R150" s="5" t="s">
        <v>659</v>
      </c>
      <c r="S150" s="32" t="s">
        <v>659</v>
      </c>
      <c r="T150" s="31" t="s">
        <v>1172</v>
      </c>
      <c r="U150" s="5">
        <v>84</v>
      </c>
      <c r="V150" s="5" t="s">
        <v>1173</v>
      </c>
      <c r="W150" s="5" t="s">
        <v>1172</v>
      </c>
      <c r="X150" s="5">
        <v>84</v>
      </c>
      <c r="Y150" s="5" t="s">
        <v>1173</v>
      </c>
      <c r="Z150" s="5" t="s">
        <v>1172</v>
      </c>
      <c r="AA150" s="5">
        <v>168</v>
      </c>
      <c r="AB150" s="5" t="s">
        <v>1173</v>
      </c>
      <c r="AC150" s="5" t="s">
        <v>1172</v>
      </c>
      <c r="AD150" s="5">
        <v>327</v>
      </c>
      <c r="AE150" s="32" t="s">
        <v>1173</v>
      </c>
      <c r="AF150" s="31" t="s">
        <v>1175</v>
      </c>
      <c r="AG150" s="5">
        <v>107</v>
      </c>
      <c r="AH150" s="5">
        <v>107</v>
      </c>
      <c r="AI150" s="5">
        <v>214</v>
      </c>
      <c r="AJ150" s="5">
        <v>214</v>
      </c>
      <c r="AK150" s="32" t="s">
        <v>199</v>
      </c>
      <c r="AL150" s="27"/>
    </row>
    <row r="151" spans="1:38" ht="13.5" customHeight="1" x14ac:dyDescent="0.25">
      <c r="A151" s="3">
        <v>51</v>
      </c>
      <c r="B151" s="60"/>
      <c r="C151" s="60"/>
      <c r="D151" s="60"/>
      <c r="E151" s="60"/>
      <c r="F151" s="60"/>
      <c r="G151" s="13">
        <v>45967</v>
      </c>
      <c r="H151" s="31" t="s">
        <v>659</v>
      </c>
      <c r="I151" s="5" t="s">
        <v>659</v>
      </c>
      <c r="J151" s="5" t="s">
        <v>659</v>
      </c>
      <c r="K151" s="5" t="s">
        <v>659</v>
      </c>
      <c r="L151" s="5" t="s">
        <v>659</v>
      </c>
      <c r="M151" s="5" t="s">
        <v>659</v>
      </c>
      <c r="N151" s="5" t="s">
        <v>659</v>
      </c>
      <c r="O151" s="5" t="s">
        <v>659</v>
      </c>
      <c r="P151" s="5" t="s">
        <v>659</v>
      </c>
      <c r="Q151" s="5" t="s">
        <v>659</v>
      </c>
      <c r="R151" s="5" t="s">
        <v>659</v>
      </c>
      <c r="S151" s="32" t="s">
        <v>659</v>
      </c>
      <c r="T151" s="31" t="s">
        <v>1176</v>
      </c>
      <c r="U151" s="5">
        <v>54</v>
      </c>
      <c r="V151" s="5" t="s">
        <v>1177</v>
      </c>
      <c r="W151" s="5" t="s">
        <v>1176</v>
      </c>
      <c r="X151" s="5">
        <v>54</v>
      </c>
      <c r="Y151" s="5" t="s">
        <v>1177</v>
      </c>
      <c r="Z151" s="5" t="s">
        <v>1176</v>
      </c>
      <c r="AA151" s="5">
        <v>157</v>
      </c>
      <c r="AB151" s="5" t="s">
        <v>1177</v>
      </c>
      <c r="AC151" s="5" t="s">
        <v>1176</v>
      </c>
      <c r="AD151" s="5">
        <v>303</v>
      </c>
      <c r="AE151" s="32" t="s">
        <v>1177</v>
      </c>
      <c r="AF151" s="31" t="s">
        <v>1175</v>
      </c>
      <c r="AG151" s="5">
        <v>83</v>
      </c>
      <c r="AH151" s="5">
        <v>83</v>
      </c>
      <c r="AI151" s="5">
        <v>165</v>
      </c>
      <c r="AJ151" s="5">
        <v>165</v>
      </c>
      <c r="AK151" s="32" t="s">
        <v>199</v>
      </c>
      <c r="AL151" s="27"/>
    </row>
    <row r="152" spans="1:38" ht="13.5" customHeight="1" x14ac:dyDescent="0.25">
      <c r="A152" s="3">
        <v>52</v>
      </c>
      <c r="B152" s="60" t="s">
        <v>11</v>
      </c>
      <c r="C152" s="60" t="s">
        <v>135</v>
      </c>
      <c r="D152" s="60" t="s">
        <v>12</v>
      </c>
      <c r="E152" s="60" t="s">
        <v>134</v>
      </c>
      <c r="F152" s="61">
        <v>45972</v>
      </c>
      <c r="G152" s="13">
        <v>45974</v>
      </c>
      <c r="H152" s="31" t="s">
        <v>1742</v>
      </c>
      <c r="I152" s="5">
        <v>185</v>
      </c>
      <c r="J152" s="5" t="s">
        <v>401</v>
      </c>
      <c r="K152" s="5" t="s">
        <v>1742</v>
      </c>
      <c r="L152" s="5">
        <v>259.43</v>
      </c>
      <c r="M152" s="5" t="s">
        <v>401</v>
      </c>
      <c r="N152" s="5" t="s">
        <v>1742</v>
      </c>
      <c r="O152" s="5">
        <v>215</v>
      </c>
      <c r="P152" s="5" t="s">
        <v>418</v>
      </c>
      <c r="Q152" s="5" t="s">
        <v>1742</v>
      </c>
      <c r="R152" s="5">
        <v>758.89</v>
      </c>
      <c r="S152" s="32" t="s">
        <v>418</v>
      </c>
      <c r="T152" s="31" t="s">
        <v>115</v>
      </c>
      <c r="U152" s="5" t="s">
        <v>115</v>
      </c>
      <c r="V152" s="5" t="s">
        <v>115</v>
      </c>
      <c r="W152" s="5" t="s">
        <v>115</v>
      </c>
      <c r="X152" s="5" t="s">
        <v>115</v>
      </c>
      <c r="Y152" s="5" t="s">
        <v>115</v>
      </c>
      <c r="Z152" s="5" t="s">
        <v>115</v>
      </c>
      <c r="AA152" s="5" t="s">
        <v>115</v>
      </c>
      <c r="AB152" s="5" t="s">
        <v>115</v>
      </c>
      <c r="AC152" s="5" t="s">
        <v>115</v>
      </c>
      <c r="AD152" s="5" t="s">
        <v>115</v>
      </c>
      <c r="AE152" s="32" t="s">
        <v>115</v>
      </c>
      <c r="AF152" s="31" t="s">
        <v>1743</v>
      </c>
      <c r="AG152" s="5">
        <v>119.99</v>
      </c>
      <c r="AH152" s="5">
        <v>119.99</v>
      </c>
      <c r="AI152" s="5">
        <v>239.98</v>
      </c>
      <c r="AJ152" s="5">
        <v>239.98</v>
      </c>
      <c r="AK152" s="32" t="s">
        <v>694</v>
      </c>
      <c r="AL152" s="27" t="s">
        <v>1744</v>
      </c>
    </row>
    <row r="153" spans="1:38" ht="13.5" customHeight="1" x14ac:dyDescent="0.25">
      <c r="A153" s="3">
        <v>52</v>
      </c>
      <c r="B153" s="60"/>
      <c r="C153" s="60"/>
      <c r="D153" s="60"/>
      <c r="E153" s="60"/>
      <c r="F153" s="60"/>
      <c r="G153" s="13">
        <v>45976</v>
      </c>
      <c r="H153" s="31" t="s">
        <v>1745</v>
      </c>
      <c r="I153" s="5">
        <v>270</v>
      </c>
      <c r="J153" s="5" t="s">
        <v>600</v>
      </c>
      <c r="K153" s="5" t="s">
        <v>1745</v>
      </c>
      <c r="L153" s="5">
        <v>270</v>
      </c>
      <c r="M153" s="5" t="s">
        <v>600</v>
      </c>
      <c r="N153" s="5" t="s">
        <v>1745</v>
      </c>
      <c r="O153" s="5">
        <v>320</v>
      </c>
      <c r="P153" s="5" t="s">
        <v>600</v>
      </c>
      <c r="Q153" s="5" t="s">
        <v>1746</v>
      </c>
      <c r="R153" s="5">
        <v>1539.4</v>
      </c>
      <c r="S153" s="32" t="s">
        <v>446</v>
      </c>
      <c r="T153" s="31" t="s">
        <v>115</v>
      </c>
      <c r="U153" s="5" t="s">
        <v>115</v>
      </c>
      <c r="V153" s="5" t="s">
        <v>115</v>
      </c>
      <c r="W153" s="5" t="s">
        <v>115</v>
      </c>
      <c r="X153" s="5" t="s">
        <v>115</v>
      </c>
      <c r="Y153" s="5" t="s">
        <v>115</v>
      </c>
      <c r="Z153" s="5" t="s">
        <v>115</v>
      </c>
      <c r="AA153" s="5" t="s">
        <v>115</v>
      </c>
      <c r="AB153" s="5" t="s">
        <v>115</v>
      </c>
      <c r="AC153" s="5" t="s">
        <v>115</v>
      </c>
      <c r="AD153" s="5" t="s">
        <v>115</v>
      </c>
      <c r="AE153" s="32" t="s">
        <v>115</v>
      </c>
      <c r="AF153" s="31" t="s">
        <v>1743</v>
      </c>
      <c r="AG153" s="5">
        <v>139.99</v>
      </c>
      <c r="AH153" s="5">
        <v>139.99</v>
      </c>
      <c r="AI153" s="5">
        <v>279.98</v>
      </c>
      <c r="AJ153" s="5">
        <v>279.98</v>
      </c>
      <c r="AK153" s="32" t="s">
        <v>694</v>
      </c>
      <c r="AL153" s="27" t="s">
        <v>1744</v>
      </c>
    </row>
    <row r="154" spans="1:38" ht="13.5" customHeight="1" x14ac:dyDescent="0.25">
      <c r="A154" s="3">
        <v>52</v>
      </c>
      <c r="B154" s="60"/>
      <c r="C154" s="60"/>
      <c r="D154" s="60"/>
      <c r="E154" s="60"/>
      <c r="F154" s="60"/>
      <c r="G154" s="13">
        <v>45979</v>
      </c>
      <c r="H154" s="31" t="s">
        <v>1747</v>
      </c>
      <c r="I154" s="5">
        <v>119</v>
      </c>
      <c r="J154" s="5" t="s">
        <v>401</v>
      </c>
      <c r="K154" s="5" t="s">
        <v>1747</v>
      </c>
      <c r="L154" s="5">
        <v>191.61</v>
      </c>
      <c r="M154" s="5" t="s">
        <v>401</v>
      </c>
      <c r="N154" s="5" t="s">
        <v>1747</v>
      </c>
      <c r="O154" s="5">
        <v>289</v>
      </c>
      <c r="P154" s="5" t="s">
        <v>418</v>
      </c>
      <c r="Q154" s="5" t="s">
        <v>1747</v>
      </c>
      <c r="R154" s="5">
        <v>540.36</v>
      </c>
      <c r="S154" s="32" t="s">
        <v>418</v>
      </c>
      <c r="T154" s="31" t="s">
        <v>115</v>
      </c>
      <c r="U154" s="5" t="s">
        <v>115</v>
      </c>
      <c r="V154" s="5" t="s">
        <v>115</v>
      </c>
      <c r="W154" s="5" t="s">
        <v>115</v>
      </c>
      <c r="X154" s="5" t="s">
        <v>115</v>
      </c>
      <c r="Y154" s="5" t="s">
        <v>115</v>
      </c>
      <c r="Z154" s="5" t="s">
        <v>115</v>
      </c>
      <c r="AA154" s="5" t="s">
        <v>115</v>
      </c>
      <c r="AB154" s="5" t="s">
        <v>115</v>
      </c>
      <c r="AC154" s="5" t="s">
        <v>115</v>
      </c>
      <c r="AD154" s="5" t="s">
        <v>115</v>
      </c>
      <c r="AE154" s="32" t="s">
        <v>115</v>
      </c>
      <c r="AF154" s="31" t="s">
        <v>1748</v>
      </c>
      <c r="AG154" s="5">
        <v>59.99</v>
      </c>
      <c r="AH154" s="5">
        <v>59.99</v>
      </c>
      <c r="AI154" s="5">
        <v>119.98</v>
      </c>
      <c r="AJ154" s="5">
        <v>119.98</v>
      </c>
      <c r="AK154" s="32" t="s">
        <v>694</v>
      </c>
      <c r="AL154" s="27" t="s">
        <v>1744</v>
      </c>
    </row>
    <row r="155" spans="1:38" ht="13.5" customHeight="1" x14ac:dyDescent="0.25">
      <c r="A155" s="3">
        <v>53</v>
      </c>
      <c r="B155" s="60" t="s">
        <v>83</v>
      </c>
      <c r="C155" s="60" t="s">
        <v>899</v>
      </c>
      <c r="D155" s="60" t="s">
        <v>18</v>
      </c>
      <c r="E155" s="60" t="s">
        <v>899</v>
      </c>
      <c r="F155" s="61">
        <v>45943</v>
      </c>
      <c r="G155" s="13">
        <v>45945</v>
      </c>
      <c r="H155" s="31" t="s">
        <v>659</v>
      </c>
      <c r="I155" s="5" t="s">
        <v>659</v>
      </c>
      <c r="J155" s="5" t="s">
        <v>659</v>
      </c>
      <c r="K155" s="5" t="s">
        <v>659</v>
      </c>
      <c r="L155" s="5" t="s">
        <v>659</v>
      </c>
      <c r="M155" s="5" t="s">
        <v>659</v>
      </c>
      <c r="N155" s="5" t="s">
        <v>659</v>
      </c>
      <c r="O155" s="5" t="s">
        <v>659</v>
      </c>
      <c r="P155" s="5" t="s">
        <v>659</v>
      </c>
      <c r="Q155" s="5" t="s">
        <v>659</v>
      </c>
      <c r="R155" s="5" t="s">
        <v>659</v>
      </c>
      <c r="S155" s="32" t="s">
        <v>659</v>
      </c>
      <c r="T155" s="33" t="s">
        <v>900</v>
      </c>
      <c r="U155" s="5">
        <v>57.47</v>
      </c>
      <c r="V155" s="5" t="s">
        <v>88</v>
      </c>
      <c r="W155" s="15" t="s">
        <v>900</v>
      </c>
      <c r="X155" s="5">
        <v>136.79</v>
      </c>
      <c r="Y155" s="5" t="s">
        <v>88</v>
      </c>
      <c r="Z155" s="5" t="s">
        <v>901</v>
      </c>
      <c r="AA155" s="5">
        <v>344.89</v>
      </c>
      <c r="AB155" s="5" t="s">
        <v>902</v>
      </c>
      <c r="AC155" s="15" t="s">
        <v>903</v>
      </c>
      <c r="AD155" s="5">
        <v>404.9</v>
      </c>
      <c r="AE155" s="32" t="s">
        <v>95</v>
      </c>
      <c r="AF155" s="44">
        <v>0.28611111111111109</v>
      </c>
      <c r="AG155" s="5">
        <v>55.18</v>
      </c>
      <c r="AH155" s="5">
        <v>55.18</v>
      </c>
      <c r="AI155" s="5">
        <v>110.36</v>
      </c>
      <c r="AJ155" s="5">
        <v>165.55</v>
      </c>
      <c r="AK155" s="32" t="s">
        <v>904</v>
      </c>
      <c r="AL155" s="27"/>
    </row>
    <row r="156" spans="1:38" ht="13.5" customHeight="1" x14ac:dyDescent="0.25">
      <c r="A156" s="3">
        <v>53</v>
      </c>
      <c r="B156" s="60"/>
      <c r="C156" s="60"/>
      <c r="D156" s="60"/>
      <c r="E156" s="60"/>
      <c r="F156" s="60"/>
      <c r="G156" s="13">
        <v>45947</v>
      </c>
      <c r="H156" s="31" t="s">
        <v>659</v>
      </c>
      <c r="I156" s="5" t="s">
        <v>659</v>
      </c>
      <c r="J156" s="5" t="s">
        <v>659</v>
      </c>
      <c r="K156" s="5" t="s">
        <v>659</v>
      </c>
      <c r="L156" s="5" t="s">
        <v>659</v>
      </c>
      <c r="M156" s="5" t="s">
        <v>659</v>
      </c>
      <c r="N156" s="5" t="s">
        <v>659</v>
      </c>
      <c r="O156" s="5" t="s">
        <v>659</v>
      </c>
      <c r="P156" s="5" t="s">
        <v>659</v>
      </c>
      <c r="Q156" s="5" t="s">
        <v>659</v>
      </c>
      <c r="R156" s="5" t="s">
        <v>659</v>
      </c>
      <c r="S156" s="32" t="s">
        <v>659</v>
      </c>
      <c r="T156" s="33" t="s">
        <v>905</v>
      </c>
      <c r="U156" s="5">
        <v>37.93</v>
      </c>
      <c r="V156" s="5" t="s">
        <v>89</v>
      </c>
      <c r="W156" s="15" t="s">
        <v>905</v>
      </c>
      <c r="X156" s="5">
        <v>117.25</v>
      </c>
      <c r="Y156" s="5" t="s">
        <v>89</v>
      </c>
      <c r="Z156" s="5" t="s">
        <v>901</v>
      </c>
      <c r="AA156" s="5">
        <v>344.89</v>
      </c>
      <c r="AB156" s="5" t="s">
        <v>902</v>
      </c>
      <c r="AC156" s="15" t="s">
        <v>906</v>
      </c>
      <c r="AD156" s="5">
        <v>494.5</v>
      </c>
      <c r="AE156" s="32" t="s">
        <v>95</v>
      </c>
      <c r="AF156" s="44">
        <v>0.28611111111111109</v>
      </c>
      <c r="AG156" s="5">
        <v>60.93</v>
      </c>
      <c r="AH156" s="5">
        <v>60.93</v>
      </c>
      <c r="AI156" s="5">
        <v>121.86</v>
      </c>
      <c r="AJ156" s="5">
        <v>182.79</v>
      </c>
      <c r="AK156" s="32" t="s">
        <v>904</v>
      </c>
      <c r="AL156" s="27"/>
    </row>
    <row r="157" spans="1:38" ht="13.5" customHeight="1" x14ac:dyDescent="0.25">
      <c r="A157" s="3">
        <v>53</v>
      </c>
      <c r="B157" s="60"/>
      <c r="C157" s="60"/>
      <c r="D157" s="60"/>
      <c r="E157" s="60"/>
      <c r="F157" s="60"/>
      <c r="G157" s="13">
        <v>45950</v>
      </c>
      <c r="H157" s="31" t="s">
        <v>659</v>
      </c>
      <c r="I157" s="5" t="s">
        <v>659</v>
      </c>
      <c r="J157" s="5" t="s">
        <v>659</v>
      </c>
      <c r="K157" s="5" t="s">
        <v>659</v>
      </c>
      <c r="L157" s="5" t="s">
        <v>659</v>
      </c>
      <c r="M157" s="5" t="s">
        <v>659</v>
      </c>
      <c r="N157" s="5" t="s">
        <v>659</v>
      </c>
      <c r="O157" s="5" t="s">
        <v>659</v>
      </c>
      <c r="P157" s="5" t="s">
        <v>659</v>
      </c>
      <c r="Q157" s="5" t="s">
        <v>659</v>
      </c>
      <c r="R157" s="5" t="s">
        <v>659</v>
      </c>
      <c r="S157" s="32" t="s">
        <v>659</v>
      </c>
      <c r="T157" s="33" t="s">
        <v>907</v>
      </c>
      <c r="U157" s="5">
        <v>20.64</v>
      </c>
      <c r="V157" s="5" t="s">
        <v>104</v>
      </c>
      <c r="W157" s="15" t="s">
        <v>907</v>
      </c>
      <c r="X157" s="5">
        <v>49.95</v>
      </c>
      <c r="Y157" s="5" t="s">
        <v>104</v>
      </c>
      <c r="Z157" s="15" t="s">
        <v>908</v>
      </c>
      <c r="AA157" s="15">
        <v>344.89</v>
      </c>
      <c r="AB157" s="15" t="s">
        <v>902</v>
      </c>
      <c r="AC157" s="15" t="s">
        <v>907</v>
      </c>
      <c r="AD157" s="5">
        <v>190.67</v>
      </c>
      <c r="AE157" s="32" t="s">
        <v>95</v>
      </c>
      <c r="AF157" s="44">
        <v>0.28611111111111109</v>
      </c>
      <c r="AG157" s="5">
        <v>60.93</v>
      </c>
      <c r="AH157" s="5">
        <v>60.93</v>
      </c>
      <c r="AI157" s="5">
        <v>121.86</v>
      </c>
      <c r="AJ157" s="5">
        <v>116.69</v>
      </c>
      <c r="AK157" s="32" t="s">
        <v>904</v>
      </c>
      <c r="AL157" s="27"/>
    </row>
    <row r="158" spans="1:38" ht="13.5" customHeight="1" x14ac:dyDescent="0.25">
      <c r="A158" s="3">
        <v>54</v>
      </c>
      <c r="B158" s="60" t="s">
        <v>54</v>
      </c>
      <c r="C158" s="60" t="s">
        <v>590</v>
      </c>
      <c r="D158" s="60" t="s">
        <v>18</v>
      </c>
      <c r="E158" s="60" t="s">
        <v>899</v>
      </c>
      <c r="F158" s="61">
        <v>45929</v>
      </c>
      <c r="G158" s="13">
        <v>45931</v>
      </c>
      <c r="H158" s="31" t="s">
        <v>659</v>
      </c>
      <c r="I158" s="5" t="s">
        <v>659</v>
      </c>
      <c r="J158" s="5" t="s">
        <v>659</v>
      </c>
      <c r="K158" s="5" t="s">
        <v>659</v>
      </c>
      <c r="L158" s="5" t="s">
        <v>659</v>
      </c>
      <c r="M158" s="5" t="s">
        <v>659</v>
      </c>
      <c r="N158" s="5" t="s">
        <v>659</v>
      </c>
      <c r="O158" s="5" t="s">
        <v>659</v>
      </c>
      <c r="P158" s="5" t="s">
        <v>659</v>
      </c>
      <c r="Q158" s="5" t="s">
        <v>659</v>
      </c>
      <c r="R158" s="5" t="s">
        <v>659</v>
      </c>
      <c r="S158" s="32" t="s">
        <v>659</v>
      </c>
      <c r="T158" s="31"/>
      <c r="U158" s="15"/>
      <c r="V158" s="5" t="s">
        <v>446</v>
      </c>
      <c r="W158" s="5"/>
      <c r="X158" s="5">
        <v>154</v>
      </c>
      <c r="Y158" s="5" t="s">
        <v>446</v>
      </c>
      <c r="Z158" s="5"/>
      <c r="AA158" s="5">
        <v>320</v>
      </c>
      <c r="AB158" s="5" t="s">
        <v>418</v>
      </c>
      <c r="AC158" s="5"/>
      <c r="AD158" s="5">
        <v>980</v>
      </c>
      <c r="AE158" s="32" t="s">
        <v>591</v>
      </c>
      <c r="AF158" s="33">
        <v>9706</v>
      </c>
      <c r="AG158" s="5">
        <v>289</v>
      </c>
      <c r="AH158" s="5">
        <v>289</v>
      </c>
      <c r="AI158" s="5">
        <v>578</v>
      </c>
      <c r="AJ158" s="5">
        <v>1255</v>
      </c>
      <c r="AK158" s="32" t="s">
        <v>592</v>
      </c>
      <c r="AL158" s="27"/>
    </row>
    <row r="159" spans="1:38" ht="13.5" customHeight="1" x14ac:dyDescent="0.25">
      <c r="A159" s="3">
        <v>54</v>
      </c>
      <c r="B159" s="60"/>
      <c r="C159" s="60"/>
      <c r="D159" s="60"/>
      <c r="E159" s="60"/>
      <c r="F159" s="60"/>
      <c r="G159" s="13">
        <v>45933</v>
      </c>
      <c r="H159" s="31" t="s">
        <v>659</v>
      </c>
      <c r="I159" s="5" t="s">
        <v>659</v>
      </c>
      <c r="J159" s="5" t="s">
        <v>659</v>
      </c>
      <c r="K159" s="5" t="s">
        <v>659</v>
      </c>
      <c r="L159" s="5" t="s">
        <v>659</v>
      </c>
      <c r="M159" s="5" t="s">
        <v>659</v>
      </c>
      <c r="N159" s="5" t="s">
        <v>659</v>
      </c>
      <c r="O159" s="5" t="s">
        <v>659</v>
      </c>
      <c r="P159" s="5" t="s">
        <v>659</v>
      </c>
      <c r="Q159" s="5" t="s">
        <v>659</v>
      </c>
      <c r="R159" s="5" t="s">
        <v>659</v>
      </c>
      <c r="S159" s="32" t="s">
        <v>659</v>
      </c>
      <c r="T159" s="31"/>
      <c r="U159" s="5">
        <v>24</v>
      </c>
      <c r="V159" s="5" t="s">
        <v>411</v>
      </c>
      <c r="W159" s="5"/>
      <c r="X159" s="5">
        <v>67</v>
      </c>
      <c r="Y159" s="5" t="s">
        <v>411</v>
      </c>
      <c r="Z159" s="5" t="s">
        <v>593</v>
      </c>
      <c r="AA159" s="5">
        <v>155</v>
      </c>
      <c r="AB159" s="5" t="s">
        <v>411</v>
      </c>
      <c r="AC159" s="15" t="s">
        <v>594</v>
      </c>
      <c r="AD159" s="5">
        <v>372</v>
      </c>
      <c r="AE159" s="32" t="s">
        <v>570</v>
      </c>
      <c r="AF159" s="33">
        <v>9706</v>
      </c>
      <c r="AG159" s="5">
        <v>289</v>
      </c>
      <c r="AH159" s="5">
        <v>289</v>
      </c>
      <c r="AI159" s="5">
        <v>578</v>
      </c>
      <c r="AJ159" s="5">
        <v>1156</v>
      </c>
      <c r="AK159" s="32" t="s">
        <v>592</v>
      </c>
      <c r="AL159" s="27"/>
    </row>
    <row r="160" spans="1:38" ht="13.5" customHeight="1" x14ac:dyDescent="0.25">
      <c r="A160" s="3">
        <v>54</v>
      </c>
      <c r="B160" s="60"/>
      <c r="C160" s="60"/>
      <c r="D160" s="60"/>
      <c r="E160" s="60"/>
      <c r="F160" s="60"/>
      <c r="G160" s="13">
        <v>45936</v>
      </c>
      <c r="H160" s="31" t="s">
        <v>659</v>
      </c>
      <c r="I160" s="5" t="s">
        <v>659</v>
      </c>
      <c r="J160" s="5" t="s">
        <v>659</v>
      </c>
      <c r="K160" s="5" t="s">
        <v>659</v>
      </c>
      <c r="L160" s="5" t="s">
        <v>659</v>
      </c>
      <c r="M160" s="5" t="s">
        <v>659</v>
      </c>
      <c r="N160" s="5" t="s">
        <v>659</v>
      </c>
      <c r="O160" s="5" t="s">
        <v>659</v>
      </c>
      <c r="P160" s="5" t="s">
        <v>659</v>
      </c>
      <c r="Q160" s="5" t="s">
        <v>659</v>
      </c>
      <c r="R160" s="5" t="s">
        <v>659</v>
      </c>
      <c r="S160" s="32" t="s">
        <v>659</v>
      </c>
      <c r="T160" s="33" t="s">
        <v>595</v>
      </c>
      <c r="U160" s="5">
        <v>57</v>
      </c>
      <c r="V160" s="5" t="s">
        <v>401</v>
      </c>
      <c r="W160" s="15" t="s">
        <v>595</v>
      </c>
      <c r="X160" s="5">
        <v>136</v>
      </c>
      <c r="Y160" s="5" t="s">
        <v>401</v>
      </c>
      <c r="Z160" s="15" t="s">
        <v>596</v>
      </c>
      <c r="AA160" s="5">
        <v>169</v>
      </c>
      <c r="AB160" s="5" t="s">
        <v>401</v>
      </c>
      <c r="AC160" s="3" t="s">
        <v>595</v>
      </c>
      <c r="AD160" s="5">
        <v>492</v>
      </c>
      <c r="AE160" s="32" t="s">
        <v>570</v>
      </c>
      <c r="AF160" s="33">
        <v>9706</v>
      </c>
      <c r="AG160" s="5">
        <v>263</v>
      </c>
      <c r="AH160" s="5">
        <v>263</v>
      </c>
      <c r="AI160" s="5">
        <v>526</v>
      </c>
      <c r="AJ160" s="5">
        <v>1320</v>
      </c>
      <c r="AK160" s="32" t="s">
        <v>592</v>
      </c>
      <c r="AL160" s="27"/>
    </row>
    <row r="161" spans="1:38" ht="13.5" customHeight="1" x14ac:dyDescent="0.25">
      <c r="A161" s="3">
        <v>55</v>
      </c>
      <c r="B161" s="60" t="s">
        <v>47</v>
      </c>
      <c r="C161" s="60" t="s">
        <v>86</v>
      </c>
      <c r="D161" s="60" t="s">
        <v>41</v>
      </c>
      <c r="E161" s="60" t="s">
        <v>86</v>
      </c>
      <c r="F161" s="61">
        <v>45937</v>
      </c>
      <c r="G161" s="13">
        <v>45939</v>
      </c>
      <c r="H161" s="31" t="s">
        <v>659</v>
      </c>
      <c r="I161" s="5" t="s">
        <v>659</v>
      </c>
      <c r="J161" s="5" t="s">
        <v>659</v>
      </c>
      <c r="K161" s="5" t="s">
        <v>659</v>
      </c>
      <c r="L161" s="5" t="s">
        <v>659</v>
      </c>
      <c r="M161" s="5" t="s">
        <v>659</v>
      </c>
      <c r="N161" s="5" t="s">
        <v>659</v>
      </c>
      <c r="O161" s="5" t="s">
        <v>659</v>
      </c>
      <c r="P161" s="5" t="s">
        <v>659</v>
      </c>
      <c r="Q161" s="5" t="s">
        <v>659</v>
      </c>
      <c r="R161" s="5" t="s">
        <v>659</v>
      </c>
      <c r="S161" s="32" t="s">
        <v>659</v>
      </c>
      <c r="T161" s="31" t="s">
        <v>230</v>
      </c>
      <c r="U161" s="5">
        <v>130.30000000000001</v>
      </c>
      <c r="V161" s="5" t="s">
        <v>231</v>
      </c>
      <c r="W161" s="5" t="s">
        <v>230</v>
      </c>
      <c r="X161" s="5">
        <v>156.25</v>
      </c>
      <c r="Y161" s="5" t="s">
        <v>231</v>
      </c>
      <c r="Z161" s="5" t="s">
        <v>230</v>
      </c>
      <c r="AA161" s="5">
        <v>292.55</v>
      </c>
      <c r="AB161" s="5" t="s">
        <v>231</v>
      </c>
      <c r="AC161" s="5" t="s">
        <v>230</v>
      </c>
      <c r="AD161" s="5">
        <v>607.1</v>
      </c>
      <c r="AE161" s="32" t="s">
        <v>231</v>
      </c>
      <c r="AF161" s="31" t="s">
        <v>232</v>
      </c>
      <c r="AG161" s="5">
        <v>38</v>
      </c>
      <c r="AH161" s="5">
        <v>38</v>
      </c>
      <c r="AI161" s="5">
        <v>74</v>
      </c>
      <c r="AJ161" s="5">
        <v>111</v>
      </c>
      <c r="AK161" s="32" t="s">
        <v>233</v>
      </c>
      <c r="AL161" s="27"/>
    </row>
    <row r="162" spans="1:38" ht="13.5" customHeight="1" x14ac:dyDescent="0.25">
      <c r="A162" s="3">
        <v>55</v>
      </c>
      <c r="B162" s="60"/>
      <c r="C162" s="60"/>
      <c r="D162" s="60"/>
      <c r="E162" s="60"/>
      <c r="F162" s="60"/>
      <c r="G162" s="13">
        <v>45941</v>
      </c>
      <c r="H162" s="31" t="s">
        <v>659</v>
      </c>
      <c r="I162" s="5" t="s">
        <v>659</v>
      </c>
      <c r="J162" s="5" t="s">
        <v>659</v>
      </c>
      <c r="K162" s="5" t="s">
        <v>659</v>
      </c>
      <c r="L162" s="5" t="s">
        <v>659</v>
      </c>
      <c r="M162" s="5" t="s">
        <v>659</v>
      </c>
      <c r="N162" s="5" t="s">
        <v>659</v>
      </c>
      <c r="O162" s="5" t="s">
        <v>659</v>
      </c>
      <c r="P162" s="5" t="s">
        <v>659</v>
      </c>
      <c r="Q162" s="5" t="s">
        <v>659</v>
      </c>
      <c r="R162" s="5" t="s">
        <v>659</v>
      </c>
      <c r="S162" s="32" t="s">
        <v>659</v>
      </c>
      <c r="T162" s="31" t="s">
        <v>234</v>
      </c>
      <c r="U162" s="5">
        <v>132.78</v>
      </c>
      <c r="V162" s="5" t="s">
        <v>231</v>
      </c>
      <c r="W162" s="5" t="s">
        <v>234</v>
      </c>
      <c r="X162" s="5">
        <v>156.25</v>
      </c>
      <c r="Y162" s="5" t="s">
        <v>231</v>
      </c>
      <c r="Z162" s="5" t="s">
        <v>234</v>
      </c>
      <c r="AA162" s="5">
        <v>295.55</v>
      </c>
      <c r="AB162" s="5" t="s">
        <v>231</v>
      </c>
      <c r="AC162" s="5" t="s">
        <v>234</v>
      </c>
      <c r="AD162" s="5">
        <v>605.1</v>
      </c>
      <c r="AE162" s="32" t="s">
        <v>231</v>
      </c>
      <c r="AF162" s="31" t="s">
        <v>235</v>
      </c>
      <c r="AG162" s="5">
        <v>25</v>
      </c>
      <c r="AH162" s="5">
        <v>25</v>
      </c>
      <c r="AI162" s="5">
        <v>50</v>
      </c>
      <c r="AJ162" s="5">
        <v>66</v>
      </c>
      <c r="AK162" s="32" t="s">
        <v>233</v>
      </c>
      <c r="AL162" s="27"/>
    </row>
    <row r="163" spans="1:38" ht="13.5" customHeight="1" x14ac:dyDescent="0.25">
      <c r="A163" s="3">
        <v>55</v>
      </c>
      <c r="B163" s="60"/>
      <c r="C163" s="60"/>
      <c r="D163" s="60"/>
      <c r="E163" s="60"/>
      <c r="F163" s="60"/>
      <c r="G163" s="13">
        <v>45944</v>
      </c>
      <c r="H163" s="31" t="s">
        <v>659</v>
      </c>
      <c r="I163" s="5" t="s">
        <v>659</v>
      </c>
      <c r="J163" s="5" t="s">
        <v>659</v>
      </c>
      <c r="K163" s="5" t="s">
        <v>659</v>
      </c>
      <c r="L163" s="5" t="s">
        <v>659</v>
      </c>
      <c r="M163" s="5" t="s">
        <v>659</v>
      </c>
      <c r="N163" s="5" t="s">
        <v>659</v>
      </c>
      <c r="O163" s="5" t="s">
        <v>659</v>
      </c>
      <c r="P163" s="5" t="s">
        <v>659</v>
      </c>
      <c r="Q163" s="5" t="s">
        <v>659</v>
      </c>
      <c r="R163" s="5" t="s">
        <v>659</v>
      </c>
      <c r="S163" s="32" t="s">
        <v>659</v>
      </c>
      <c r="T163" s="31" t="s">
        <v>230</v>
      </c>
      <c r="U163" s="5">
        <v>51.8</v>
      </c>
      <c r="V163" s="5" t="s">
        <v>231</v>
      </c>
      <c r="W163" s="5" t="s">
        <v>230</v>
      </c>
      <c r="X163" s="5">
        <v>78.25</v>
      </c>
      <c r="Y163" s="5" t="s">
        <v>231</v>
      </c>
      <c r="Z163" s="5" t="s">
        <v>230</v>
      </c>
      <c r="AA163" s="5">
        <v>211.05</v>
      </c>
      <c r="AB163" s="5" t="s">
        <v>231</v>
      </c>
      <c r="AC163" s="5" t="s">
        <v>230</v>
      </c>
      <c r="AD163" s="5">
        <v>272.10000000000002</v>
      </c>
      <c r="AE163" s="32" t="s">
        <v>231</v>
      </c>
      <c r="AF163" s="31" t="s">
        <v>235</v>
      </c>
      <c r="AG163" s="5">
        <v>25</v>
      </c>
      <c r="AH163" s="5">
        <v>25</v>
      </c>
      <c r="AI163" s="5">
        <v>50</v>
      </c>
      <c r="AJ163" s="5">
        <v>66</v>
      </c>
      <c r="AK163" s="32" t="s">
        <v>233</v>
      </c>
      <c r="AL163" s="27"/>
    </row>
    <row r="164" spans="1:38" ht="13.5" customHeight="1" x14ac:dyDescent="0.25">
      <c r="A164" s="3">
        <v>56</v>
      </c>
      <c r="B164" s="60" t="s">
        <v>10</v>
      </c>
      <c r="C164" s="60" t="s">
        <v>134</v>
      </c>
      <c r="D164" s="60" t="s">
        <v>22</v>
      </c>
      <c r="E164" s="60" t="s">
        <v>638</v>
      </c>
      <c r="F164" s="61">
        <v>45959</v>
      </c>
      <c r="G164" s="13">
        <v>45961</v>
      </c>
      <c r="H164" s="31" t="s">
        <v>659</v>
      </c>
      <c r="I164" s="5" t="s">
        <v>659</v>
      </c>
      <c r="J164" s="5" t="s">
        <v>659</v>
      </c>
      <c r="K164" s="5" t="s">
        <v>659</v>
      </c>
      <c r="L164" s="5" t="s">
        <v>659</v>
      </c>
      <c r="M164" s="5" t="s">
        <v>659</v>
      </c>
      <c r="N164" s="5" t="s">
        <v>659</v>
      </c>
      <c r="O164" s="5" t="s">
        <v>659</v>
      </c>
      <c r="P164" s="5" t="s">
        <v>659</v>
      </c>
      <c r="Q164" s="5" t="s">
        <v>659</v>
      </c>
      <c r="R164" s="5" t="s">
        <v>659</v>
      </c>
      <c r="S164" s="32" t="s">
        <v>659</v>
      </c>
      <c r="T164" s="31" t="s">
        <v>1359</v>
      </c>
      <c r="U164" s="5">
        <v>54</v>
      </c>
      <c r="V164" s="5" t="s">
        <v>446</v>
      </c>
      <c r="W164" s="5" t="s">
        <v>1359</v>
      </c>
      <c r="X164" s="5">
        <v>54</v>
      </c>
      <c r="Y164" s="5" t="s">
        <v>446</v>
      </c>
      <c r="Z164" s="5" t="s">
        <v>1359</v>
      </c>
      <c r="AA164" s="5">
        <v>131.44</v>
      </c>
      <c r="AB164" s="5" t="s">
        <v>416</v>
      </c>
      <c r="AC164" s="5" t="s">
        <v>1360</v>
      </c>
      <c r="AD164" s="5">
        <v>288.88</v>
      </c>
      <c r="AE164" s="32" t="s">
        <v>1201</v>
      </c>
      <c r="AF164" s="31" t="s">
        <v>1361</v>
      </c>
      <c r="AG164" s="5">
        <v>63.74</v>
      </c>
      <c r="AH164" s="5">
        <v>63.74</v>
      </c>
      <c r="AI164" s="5">
        <v>127.46</v>
      </c>
      <c r="AJ164" s="5">
        <v>187.19</v>
      </c>
      <c r="AK164" s="32" t="s">
        <v>1362</v>
      </c>
      <c r="AL164" s="27"/>
    </row>
    <row r="165" spans="1:38" ht="13.5" customHeight="1" x14ac:dyDescent="0.25">
      <c r="A165" s="3">
        <v>56</v>
      </c>
      <c r="B165" s="60"/>
      <c r="C165" s="60"/>
      <c r="D165" s="60"/>
      <c r="E165" s="60"/>
      <c r="F165" s="60"/>
      <c r="G165" s="13">
        <v>45963</v>
      </c>
      <c r="H165" s="31" t="s">
        <v>1363</v>
      </c>
      <c r="I165" s="5">
        <v>126.26</v>
      </c>
      <c r="J165" s="5" t="s">
        <v>1364</v>
      </c>
      <c r="K165" s="5" t="s">
        <v>1363</v>
      </c>
      <c r="L165" s="5">
        <v>126.26</v>
      </c>
      <c r="M165" s="5" t="s">
        <v>1364</v>
      </c>
      <c r="N165" s="5" t="s">
        <v>1363</v>
      </c>
      <c r="O165" s="5">
        <v>284.14</v>
      </c>
      <c r="P165" s="5" t="s">
        <v>1364</v>
      </c>
      <c r="Q165" s="5" t="s">
        <v>1363</v>
      </c>
      <c r="R165" s="5">
        <v>590.96</v>
      </c>
      <c r="S165" s="32" t="s">
        <v>1364</v>
      </c>
      <c r="T165" s="31" t="s">
        <v>1365</v>
      </c>
      <c r="U165" s="5">
        <v>187.99</v>
      </c>
      <c r="V165" s="5" t="s">
        <v>446</v>
      </c>
      <c r="W165" s="5" t="s">
        <v>1366</v>
      </c>
      <c r="X165" s="5">
        <v>191.97</v>
      </c>
      <c r="Y165" s="5" t="s">
        <v>368</v>
      </c>
      <c r="Z165" s="5" t="s">
        <v>1367</v>
      </c>
      <c r="AA165" s="5">
        <v>468.94</v>
      </c>
      <c r="AB165" s="5" t="s">
        <v>416</v>
      </c>
      <c r="AC165" s="5" t="s">
        <v>1366</v>
      </c>
      <c r="AD165" s="5">
        <v>845</v>
      </c>
      <c r="AE165" s="32" t="s">
        <v>446</v>
      </c>
      <c r="AF165" s="31">
        <v>347</v>
      </c>
      <c r="AG165" s="5">
        <v>60.7</v>
      </c>
      <c r="AH165" s="5">
        <v>60.7</v>
      </c>
      <c r="AI165" s="5">
        <v>123.48</v>
      </c>
      <c r="AJ165" s="5">
        <v>178.05</v>
      </c>
      <c r="AK165" s="32" t="s">
        <v>1362</v>
      </c>
      <c r="AL165" s="27"/>
    </row>
    <row r="166" spans="1:38" ht="13.5" customHeight="1" x14ac:dyDescent="0.25">
      <c r="A166" s="3">
        <v>56</v>
      </c>
      <c r="B166" s="60"/>
      <c r="C166" s="60"/>
      <c r="D166" s="60"/>
      <c r="E166" s="60"/>
      <c r="F166" s="60"/>
      <c r="G166" s="13">
        <v>45966</v>
      </c>
      <c r="H166" s="31" t="s">
        <v>659</v>
      </c>
      <c r="I166" s="5" t="s">
        <v>659</v>
      </c>
      <c r="J166" s="5" t="s">
        <v>659</v>
      </c>
      <c r="K166" s="5" t="s">
        <v>659</v>
      </c>
      <c r="L166" s="5" t="s">
        <v>659</v>
      </c>
      <c r="M166" s="5" t="s">
        <v>659</v>
      </c>
      <c r="N166" s="5" t="s">
        <v>659</v>
      </c>
      <c r="O166" s="5" t="s">
        <v>659</v>
      </c>
      <c r="P166" s="5" t="s">
        <v>659</v>
      </c>
      <c r="Q166" s="5" t="s">
        <v>659</v>
      </c>
      <c r="R166" s="5" t="s">
        <v>659</v>
      </c>
      <c r="S166" s="32" t="s">
        <v>659</v>
      </c>
      <c r="T166" s="31" t="s">
        <v>1360</v>
      </c>
      <c r="U166" s="5">
        <v>53.08</v>
      </c>
      <c r="V166" s="5" t="s">
        <v>416</v>
      </c>
      <c r="W166" s="5" t="s">
        <v>1360</v>
      </c>
      <c r="X166" s="5">
        <v>53.08</v>
      </c>
      <c r="Y166" s="5" t="s">
        <v>416</v>
      </c>
      <c r="Z166" s="5" t="s">
        <v>1367</v>
      </c>
      <c r="AA166" s="5">
        <v>127.5</v>
      </c>
      <c r="AB166" s="5" t="s">
        <v>416</v>
      </c>
      <c r="AC166" s="5" t="s">
        <v>1360</v>
      </c>
      <c r="AD166" s="5">
        <v>249.17</v>
      </c>
      <c r="AE166" s="32" t="s">
        <v>416</v>
      </c>
      <c r="AF166" s="31">
        <v>347</v>
      </c>
      <c r="AG166" s="5">
        <v>55.31</v>
      </c>
      <c r="AH166" s="5">
        <v>55.31</v>
      </c>
      <c r="AI166" s="5">
        <v>110.62</v>
      </c>
      <c r="AJ166" s="5">
        <v>165.19</v>
      </c>
      <c r="AK166" s="32" t="s">
        <v>1362</v>
      </c>
      <c r="AL166" s="27"/>
    </row>
    <row r="167" spans="1:38" ht="13.5" customHeight="1" x14ac:dyDescent="0.25">
      <c r="A167" s="3">
        <v>57</v>
      </c>
      <c r="B167" s="60" t="s">
        <v>33</v>
      </c>
      <c r="C167" s="60" t="s">
        <v>776</v>
      </c>
      <c r="D167" s="60" t="s">
        <v>20</v>
      </c>
      <c r="E167" s="60" t="s">
        <v>179</v>
      </c>
      <c r="F167" s="61">
        <v>45957</v>
      </c>
      <c r="G167" s="13">
        <v>45959</v>
      </c>
      <c r="H167" s="31" t="s">
        <v>659</v>
      </c>
      <c r="I167" s="5" t="s">
        <v>659</v>
      </c>
      <c r="J167" s="5" t="s">
        <v>659</v>
      </c>
      <c r="K167" s="5" t="s">
        <v>659</v>
      </c>
      <c r="L167" s="5" t="s">
        <v>659</v>
      </c>
      <c r="M167" s="5" t="s">
        <v>659</v>
      </c>
      <c r="N167" s="5" t="s">
        <v>659</v>
      </c>
      <c r="O167" s="5" t="s">
        <v>659</v>
      </c>
      <c r="P167" s="5" t="s">
        <v>659</v>
      </c>
      <c r="Q167" s="5" t="s">
        <v>659</v>
      </c>
      <c r="R167" s="5" t="s">
        <v>659</v>
      </c>
      <c r="S167" s="32" t="s">
        <v>659</v>
      </c>
      <c r="T167" s="31" t="s">
        <v>1082</v>
      </c>
      <c r="U167" s="5">
        <v>282</v>
      </c>
      <c r="V167" s="5" t="s">
        <v>190</v>
      </c>
      <c r="W167" s="5" t="s">
        <v>1082</v>
      </c>
      <c r="X167" s="5">
        <v>282</v>
      </c>
      <c r="Y167" s="5" t="s">
        <v>190</v>
      </c>
      <c r="Z167" s="5" t="s">
        <v>1082</v>
      </c>
      <c r="AA167" s="5">
        <v>598</v>
      </c>
      <c r="AB167" s="5" t="s">
        <v>190</v>
      </c>
      <c r="AC167" s="5" t="s">
        <v>1082</v>
      </c>
      <c r="AD167" s="5">
        <v>1196</v>
      </c>
      <c r="AE167" s="32" t="s">
        <v>190</v>
      </c>
      <c r="AF167" s="31" t="s">
        <v>1083</v>
      </c>
      <c r="AG167" s="5">
        <v>172</v>
      </c>
      <c r="AH167" s="5">
        <v>173</v>
      </c>
      <c r="AI167" s="5">
        <v>346</v>
      </c>
      <c r="AJ167" s="5">
        <v>792</v>
      </c>
      <c r="AK167" s="32" t="s">
        <v>764</v>
      </c>
      <c r="AL167" s="27" t="s">
        <v>1084</v>
      </c>
    </row>
    <row r="168" spans="1:38" ht="13.5" customHeight="1" x14ac:dyDescent="0.25">
      <c r="A168" s="3">
        <v>57</v>
      </c>
      <c r="B168" s="60"/>
      <c r="C168" s="60"/>
      <c r="D168" s="60"/>
      <c r="E168" s="60"/>
      <c r="F168" s="61"/>
      <c r="G168" s="13">
        <v>45961</v>
      </c>
      <c r="H168" s="31" t="s">
        <v>659</v>
      </c>
      <c r="I168" s="5" t="s">
        <v>659</v>
      </c>
      <c r="J168" s="5" t="s">
        <v>659</v>
      </c>
      <c r="K168" s="5" t="s">
        <v>659</v>
      </c>
      <c r="L168" s="5" t="s">
        <v>659</v>
      </c>
      <c r="M168" s="5" t="s">
        <v>659</v>
      </c>
      <c r="N168" s="5" t="s">
        <v>659</v>
      </c>
      <c r="O168" s="5" t="s">
        <v>659</v>
      </c>
      <c r="P168" s="5" t="s">
        <v>659</v>
      </c>
      <c r="Q168" s="5" t="s">
        <v>659</v>
      </c>
      <c r="R168" s="5" t="s">
        <v>659</v>
      </c>
      <c r="S168" s="32" t="s">
        <v>659</v>
      </c>
      <c r="T168" s="31" t="s">
        <v>1085</v>
      </c>
      <c r="U168" s="5">
        <v>130</v>
      </c>
      <c r="V168" s="5" t="s">
        <v>104</v>
      </c>
      <c r="W168" s="5" t="s">
        <v>1085</v>
      </c>
      <c r="X168" s="5">
        <v>130</v>
      </c>
      <c r="Y168" s="5" t="s">
        <v>104</v>
      </c>
      <c r="Z168" s="5" t="s">
        <v>1085</v>
      </c>
      <c r="AA168" s="5">
        <v>296</v>
      </c>
      <c r="AB168" s="5" t="s">
        <v>104</v>
      </c>
      <c r="AC168" s="5" t="s">
        <v>1085</v>
      </c>
      <c r="AD168" s="5">
        <v>562</v>
      </c>
      <c r="AE168" s="32" t="s">
        <v>104</v>
      </c>
      <c r="AF168" s="31" t="s">
        <v>115</v>
      </c>
      <c r="AG168" s="5" t="s">
        <v>115</v>
      </c>
      <c r="AH168" s="5" t="s">
        <v>115</v>
      </c>
      <c r="AI168" s="5" t="s">
        <v>115</v>
      </c>
      <c r="AJ168" s="5" t="s">
        <v>115</v>
      </c>
      <c r="AK168" s="32" t="s">
        <v>115</v>
      </c>
      <c r="AL168" s="27" t="s">
        <v>1955</v>
      </c>
    </row>
    <row r="169" spans="1:38" ht="13.5" customHeight="1" x14ac:dyDescent="0.25">
      <c r="A169" s="3">
        <v>57</v>
      </c>
      <c r="B169" s="60"/>
      <c r="C169" s="60"/>
      <c r="D169" s="60"/>
      <c r="E169" s="60"/>
      <c r="F169" s="61"/>
      <c r="G169" s="13">
        <v>45964</v>
      </c>
      <c r="H169" s="31" t="s">
        <v>659</v>
      </c>
      <c r="I169" s="5" t="s">
        <v>659</v>
      </c>
      <c r="J169" s="5" t="s">
        <v>659</v>
      </c>
      <c r="K169" s="5" t="s">
        <v>659</v>
      </c>
      <c r="L169" s="5" t="s">
        <v>659</v>
      </c>
      <c r="M169" s="5" t="s">
        <v>659</v>
      </c>
      <c r="N169" s="5" t="s">
        <v>659</v>
      </c>
      <c r="O169" s="5" t="s">
        <v>659</v>
      </c>
      <c r="P169" s="5" t="s">
        <v>659</v>
      </c>
      <c r="Q169" s="5" t="s">
        <v>659</v>
      </c>
      <c r="R169" s="5" t="s">
        <v>659</v>
      </c>
      <c r="S169" s="32" t="s">
        <v>659</v>
      </c>
      <c r="T169" s="31" t="s">
        <v>1086</v>
      </c>
      <c r="U169" s="5">
        <v>51</v>
      </c>
      <c r="V169" s="5" t="s">
        <v>104</v>
      </c>
      <c r="W169" s="5" t="s">
        <v>1086</v>
      </c>
      <c r="X169" s="5">
        <v>51</v>
      </c>
      <c r="Y169" s="5" t="s">
        <v>104</v>
      </c>
      <c r="Z169" s="5" t="s">
        <v>1086</v>
      </c>
      <c r="AA169" s="5">
        <v>135</v>
      </c>
      <c r="AB169" s="5" t="s">
        <v>104</v>
      </c>
      <c r="AC169" s="5" t="s">
        <v>1086</v>
      </c>
      <c r="AD169" s="5">
        <v>240</v>
      </c>
      <c r="AE169" s="32" t="s">
        <v>104</v>
      </c>
      <c r="AF169" s="31" t="s">
        <v>1087</v>
      </c>
      <c r="AG169" s="5">
        <v>142</v>
      </c>
      <c r="AH169" s="5">
        <v>142</v>
      </c>
      <c r="AI169" s="5">
        <v>284</v>
      </c>
      <c r="AJ169" s="5">
        <v>568</v>
      </c>
      <c r="AK169" s="32" t="s">
        <v>764</v>
      </c>
      <c r="AL169" s="27" t="s">
        <v>1084</v>
      </c>
    </row>
    <row r="170" spans="1:38" ht="13.5" customHeight="1" x14ac:dyDescent="0.25">
      <c r="A170" s="3">
        <v>58</v>
      </c>
      <c r="B170" s="60" t="s">
        <v>36</v>
      </c>
      <c r="C170" s="60" t="s">
        <v>242</v>
      </c>
      <c r="D170" s="60" t="s">
        <v>35</v>
      </c>
      <c r="E170" s="60" t="s">
        <v>777</v>
      </c>
      <c r="F170" s="61">
        <v>45956</v>
      </c>
      <c r="G170" s="13">
        <v>45958</v>
      </c>
      <c r="H170" s="31" t="s">
        <v>659</v>
      </c>
      <c r="I170" s="5" t="s">
        <v>659</v>
      </c>
      <c r="J170" s="5" t="s">
        <v>659</v>
      </c>
      <c r="K170" s="5" t="s">
        <v>1130</v>
      </c>
      <c r="L170" s="5">
        <v>200.9</v>
      </c>
      <c r="M170" s="5" t="s">
        <v>666</v>
      </c>
      <c r="N170" s="5" t="s">
        <v>659</v>
      </c>
      <c r="O170" s="5" t="s">
        <v>659</v>
      </c>
      <c r="P170" s="5" t="s">
        <v>659</v>
      </c>
      <c r="Q170" s="5" t="s">
        <v>659</v>
      </c>
      <c r="R170" s="5" t="s">
        <v>659</v>
      </c>
      <c r="S170" s="32" t="s">
        <v>659</v>
      </c>
      <c r="T170" s="31" t="s">
        <v>1131</v>
      </c>
      <c r="U170" s="5">
        <v>20</v>
      </c>
      <c r="V170" s="5" t="s">
        <v>204</v>
      </c>
      <c r="W170" s="5" t="s">
        <v>1131</v>
      </c>
      <c r="X170" s="5">
        <v>50.72</v>
      </c>
      <c r="Y170" s="5" t="s">
        <v>196</v>
      </c>
      <c r="Z170" s="5" t="s">
        <v>1131</v>
      </c>
      <c r="AA170" s="5">
        <v>87.47</v>
      </c>
      <c r="AB170" s="5" t="s">
        <v>196</v>
      </c>
      <c r="AC170" s="5" t="s">
        <v>1131</v>
      </c>
      <c r="AD170" s="5">
        <v>223.52</v>
      </c>
      <c r="AE170" s="32" t="s">
        <v>196</v>
      </c>
      <c r="AF170" s="31" t="s">
        <v>1132</v>
      </c>
      <c r="AG170" s="5">
        <v>110.17</v>
      </c>
      <c r="AH170" s="5">
        <v>110.17</v>
      </c>
      <c r="AI170" s="5">
        <v>220.34</v>
      </c>
      <c r="AJ170" s="5">
        <v>297.89999999999998</v>
      </c>
      <c r="AK170" s="32" t="s">
        <v>1133</v>
      </c>
      <c r="AL170" s="27"/>
    </row>
    <row r="171" spans="1:38" ht="13.5" customHeight="1" x14ac:dyDescent="0.25">
      <c r="A171" s="3">
        <v>58</v>
      </c>
      <c r="B171" s="60"/>
      <c r="C171" s="60"/>
      <c r="D171" s="60"/>
      <c r="E171" s="60"/>
      <c r="F171" s="60"/>
      <c r="G171" s="13">
        <v>45960</v>
      </c>
      <c r="H171" s="31" t="s">
        <v>1134</v>
      </c>
      <c r="I171" s="5">
        <v>75.599999999999994</v>
      </c>
      <c r="J171" s="5" t="s">
        <v>678</v>
      </c>
      <c r="K171" s="5" t="s">
        <v>1135</v>
      </c>
      <c r="L171" s="5">
        <v>208.45</v>
      </c>
      <c r="M171" s="5" t="s">
        <v>194</v>
      </c>
      <c r="N171" s="5" t="s">
        <v>659</v>
      </c>
      <c r="O171" s="5" t="s">
        <v>659</v>
      </c>
      <c r="P171" s="5" t="s">
        <v>659</v>
      </c>
      <c r="Q171" s="5" t="s">
        <v>659</v>
      </c>
      <c r="R171" s="5" t="s">
        <v>659</v>
      </c>
      <c r="S171" s="32" t="s">
        <v>659</v>
      </c>
      <c r="T171" s="31" t="s">
        <v>1131</v>
      </c>
      <c r="U171" s="5">
        <v>115.62</v>
      </c>
      <c r="V171" s="5" t="s">
        <v>201</v>
      </c>
      <c r="W171" s="5" t="s">
        <v>1131</v>
      </c>
      <c r="X171" s="5">
        <v>147.9</v>
      </c>
      <c r="Y171" s="5" t="s">
        <v>194</v>
      </c>
      <c r="Z171" s="5" t="s">
        <v>1131</v>
      </c>
      <c r="AA171" s="5">
        <v>232.2</v>
      </c>
      <c r="AB171" s="5" t="s">
        <v>196</v>
      </c>
      <c r="AC171" s="5" t="s">
        <v>1131</v>
      </c>
      <c r="AD171" s="5">
        <v>546.47</v>
      </c>
      <c r="AE171" s="32" t="s">
        <v>196</v>
      </c>
      <c r="AF171" s="31" t="s">
        <v>1132</v>
      </c>
      <c r="AG171" s="5">
        <v>110.17</v>
      </c>
      <c r="AH171" s="5">
        <v>110.17</v>
      </c>
      <c r="AI171" s="5">
        <v>220.34</v>
      </c>
      <c r="AJ171" s="5">
        <v>297.89999999999998</v>
      </c>
      <c r="AK171" s="32" t="s">
        <v>1133</v>
      </c>
      <c r="AL171" s="27"/>
    </row>
    <row r="172" spans="1:38" ht="13.5" customHeight="1" x14ac:dyDescent="0.25">
      <c r="A172" s="3">
        <v>58</v>
      </c>
      <c r="B172" s="60"/>
      <c r="C172" s="60"/>
      <c r="D172" s="60"/>
      <c r="E172" s="60"/>
      <c r="F172" s="60"/>
      <c r="G172" s="13">
        <v>45963</v>
      </c>
      <c r="H172" s="31" t="s">
        <v>659</v>
      </c>
      <c r="I172" s="5" t="s">
        <v>659</v>
      </c>
      <c r="J172" s="5" t="s">
        <v>659</v>
      </c>
      <c r="K172" s="5" t="s">
        <v>1135</v>
      </c>
      <c r="L172" s="5">
        <v>237.61</v>
      </c>
      <c r="M172" s="5" t="s">
        <v>194</v>
      </c>
      <c r="N172" s="5" t="s">
        <v>659</v>
      </c>
      <c r="O172" s="5" t="s">
        <v>659</v>
      </c>
      <c r="P172" s="5" t="s">
        <v>659</v>
      </c>
      <c r="Q172" s="5" t="s">
        <v>659</v>
      </c>
      <c r="R172" s="5" t="s">
        <v>659</v>
      </c>
      <c r="S172" s="32" t="s">
        <v>659</v>
      </c>
      <c r="T172" s="31" t="s">
        <v>1131</v>
      </c>
      <c r="U172" s="5">
        <v>53.63</v>
      </c>
      <c r="V172" s="5" t="s">
        <v>201</v>
      </c>
      <c r="W172" s="5" t="s">
        <v>1131</v>
      </c>
      <c r="X172" s="5">
        <v>92.83</v>
      </c>
      <c r="Y172" s="5" t="s">
        <v>196</v>
      </c>
      <c r="Z172" s="5" t="s">
        <v>1131</v>
      </c>
      <c r="AA172" s="5">
        <v>162.66999999999999</v>
      </c>
      <c r="AB172" s="5" t="s">
        <v>201</v>
      </c>
      <c r="AC172" s="5" t="s">
        <v>1131</v>
      </c>
      <c r="AD172" s="5">
        <v>342.66</v>
      </c>
      <c r="AE172" s="32" t="s">
        <v>194</v>
      </c>
      <c r="AF172" s="31" t="s">
        <v>1136</v>
      </c>
      <c r="AG172" s="5">
        <v>96.24</v>
      </c>
      <c r="AH172" s="5">
        <v>96.24</v>
      </c>
      <c r="AI172" s="5">
        <v>179.26</v>
      </c>
      <c r="AJ172" s="5">
        <v>259.22999999999996</v>
      </c>
      <c r="AK172" s="32" t="s">
        <v>1133</v>
      </c>
      <c r="AL172" s="27"/>
    </row>
    <row r="173" spans="1:38" ht="13.5" customHeight="1" x14ac:dyDescent="0.25">
      <c r="A173" s="3">
        <v>61</v>
      </c>
      <c r="B173" s="60" t="s">
        <v>28</v>
      </c>
      <c r="C173" s="60" t="s">
        <v>311</v>
      </c>
      <c r="D173" s="60" t="s">
        <v>54</v>
      </c>
      <c r="E173" s="60" t="s">
        <v>311</v>
      </c>
      <c r="F173" s="61">
        <v>45947</v>
      </c>
      <c r="G173" s="13">
        <v>45949</v>
      </c>
      <c r="H173" s="35">
        <v>0.2951388888888889</v>
      </c>
      <c r="I173" s="5">
        <v>62.83</v>
      </c>
      <c r="J173" s="5" t="s">
        <v>95</v>
      </c>
      <c r="K173" s="8">
        <v>0.2951388888888889</v>
      </c>
      <c r="L173" s="5">
        <v>92.83</v>
      </c>
      <c r="M173" s="5" t="s">
        <v>95</v>
      </c>
      <c r="N173" s="5" t="s">
        <v>884</v>
      </c>
      <c r="O173" s="5">
        <v>263.24</v>
      </c>
      <c r="P173" s="5" t="s">
        <v>102</v>
      </c>
      <c r="Q173" s="5" t="s">
        <v>885</v>
      </c>
      <c r="R173" s="5">
        <v>481.77</v>
      </c>
      <c r="S173" s="32" t="s">
        <v>92</v>
      </c>
      <c r="T173" s="31" t="s">
        <v>884</v>
      </c>
      <c r="U173" s="5">
        <v>97.49</v>
      </c>
      <c r="V173" s="5" t="s">
        <v>102</v>
      </c>
      <c r="W173" s="5" t="s">
        <v>884</v>
      </c>
      <c r="X173" s="5">
        <v>97.49</v>
      </c>
      <c r="Y173" s="5" t="s">
        <v>102</v>
      </c>
      <c r="Z173" s="5" t="s">
        <v>884</v>
      </c>
      <c r="AA173" s="5">
        <v>263.24</v>
      </c>
      <c r="AB173" s="5" t="s">
        <v>102</v>
      </c>
      <c r="AC173" s="5" t="s">
        <v>885</v>
      </c>
      <c r="AD173" s="5">
        <v>481.77</v>
      </c>
      <c r="AE173" s="32" t="s">
        <v>92</v>
      </c>
      <c r="AF173" s="35">
        <v>0.31041666666666667</v>
      </c>
      <c r="AG173" s="5">
        <v>94.9</v>
      </c>
      <c r="AH173" s="5">
        <v>94.9</v>
      </c>
      <c r="AI173" s="5">
        <v>198.8</v>
      </c>
      <c r="AJ173" s="5">
        <v>349.2</v>
      </c>
      <c r="AK173" s="32" t="s">
        <v>879</v>
      </c>
      <c r="AL173" s="27"/>
    </row>
    <row r="174" spans="1:38" ht="13.5" customHeight="1" x14ac:dyDescent="0.25">
      <c r="A174" s="3">
        <v>61</v>
      </c>
      <c r="B174" s="60"/>
      <c r="C174" s="60"/>
      <c r="D174" s="60"/>
      <c r="E174" s="60"/>
      <c r="F174" s="60"/>
      <c r="G174" s="13">
        <v>45951</v>
      </c>
      <c r="H174" s="31" t="s">
        <v>886</v>
      </c>
      <c r="I174" s="5">
        <v>71.64</v>
      </c>
      <c r="J174" s="5" t="s">
        <v>102</v>
      </c>
      <c r="K174" s="5" t="s">
        <v>886</v>
      </c>
      <c r="L174" s="5">
        <v>71.64</v>
      </c>
      <c r="M174" s="5" t="s">
        <v>102</v>
      </c>
      <c r="N174" s="5" t="s">
        <v>886</v>
      </c>
      <c r="O174" s="5">
        <v>198.67</v>
      </c>
      <c r="P174" s="5" t="s">
        <v>102</v>
      </c>
      <c r="Q174" s="5" t="s">
        <v>886</v>
      </c>
      <c r="R174" s="5">
        <v>386.43</v>
      </c>
      <c r="S174" s="32" t="s">
        <v>92</v>
      </c>
      <c r="T174" s="31" t="s">
        <v>886</v>
      </c>
      <c r="U174" s="5">
        <v>71.64</v>
      </c>
      <c r="V174" s="5" t="s">
        <v>102</v>
      </c>
      <c r="W174" s="5" t="s">
        <v>886</v>
      </c>
      <c r="X174" s="5">
        <v>71.64</v>
      </c>
      <c r="Y174" s="5" t="s">
        <v>102</v>
      </c>
      <c r="Z174" s="5" t="s">
        <v>886</v>
      </c>
      <c r="AA174" s="5">
        <v>198.67</v>
      </c>
      <c r="AB174" s="5" t="s">
        <v>102</v>
      </c>
      <c r="AC174" s="5" t="s">
        <v>886</v>
      </c>
      <c r="AD174" s="5">
        <v>386.43</v>
      </c>
      <c r="AE174" s="32" t="s">
        <v>92</v>
      </c>
      <c r="AF174" s="35">
        <v>0.87986111111111109</v>
      </c>
      <c r="AG174" s="5">
        <v>47.45</v>
      </c>
      <c r="AH174" s="5">
        <v>47.45</v>
      </c>
      <c r="AI174" s="5">
        <v>94.9</v>
      </c>
      <c r="AJ174" s="5">
        <v>174.6</v>
      </c>
      <c r="AK174" s="32" t="s">
        <v>879</v>
      </c>
      <c r="AL174" s="27"/>
    </row>
    <row r="175" spans="1:38" ht="13.5" customHeight="1" x14ac:dyDescent="0.25">
      <c r="A175" s="3">
        <v>61</v>
      </c>
      <c r="B175" s="60"/>
      <c r="C175" s="60"/>
      <c r="D175" s="60"/>
      <c r="E175" s="60"/>
      <c r="F175" s="60"/>
      <c r="G175" s="13">
        <v>45954</v>
      </c>
      <c r="H175" s="31" t="s">
        <v>884</v>
      </c>
      <c r="I175" s="5">
        <v>44.38</v>
      </c>
      <c r="J175" s="5" t="s">
        <v>111</v>
      </c>
      <c r="K175" s="5" t="s">
        <v>884</v>
      </c>
      <c r="L175" s="5">
        <v>44.38</v>
      </c>
      <c r="M175" s="5" t="s">
        <v>111</v>
      </c>
      <c r="N175" s="5" t="s">
        <v>884</v>
      </c>
      <c r="O175" s="5">
        <v>175.01</v>
      </c>
      <c r="P175" s="5" t="s">
        <v>92</v>
      </c>
      <c r="Q175" s="5" t="s">
        <v>884</v>
      </c>
      <c r="R175" s="5">
        <v>382.9</v>
      </c>
      <c r="S175" s="32" t="s">
        <v>92</v>
      </c>
      <c r="T175" s="31" t="s">
        <v>884</v>
      </c>
      <c r="U175" s="5">
        <v>44.38</v>
      </c>
      <c r="V175" s="5" t="s">
        <v>111</v>
      </c>
      <c r="W175" s="5" t="s">
        <v>884</v>
      </c>
      <c r="X175" s="5">
        <v>44.38</v>
      </c>
      <c r="Y175" s="5" t="s">
        <v>111</v>
      </c>
      <c r="Z175" s="5" t="s">
        <v>884</v>
      </c>
      <c r="AA175" s="5">
        <v>175.01</v>
      </c>
      <c r="AB175" s="5" t="s">
        <v>92</v>
      </c>
      <c r="AC175" s="5" t="s">
        <v>884</v>
      </c>
      <c r="AD175" s="5">
        <v>382.9</v>
      </c>
      <c r="AE175" s="32" t="s">
        <v>92</v>
      </c>
      <c r="AF175" s="35">
        <v>0.87986111111111109</v>
      </c>
      <c r="AG175" s="5">
        <v>94.9</v>
      </c>
      <c r="AH175" s="5">
        <v>94.9</v>
      </c>
      <c r="AI175" s="5">
        <v>189.8</v>
      </c>
      <c r="AJ175" s="5">
        <v>349.2</v>
      </c>
      <c r="AK175" s="32" t="s">
        <v>879</v>
      </c>
      <c r="AL175" s="27"/>
    </row>
    <row r="176" spans="1:38" ht="13.5" customHeight="1" x14ac:dyDescent="0.25">
      <c r="A176" s="3">
        <v>62</v>
      </c>
      <c r="B176" s="60" t="s">
        <v>29</v>
      </c>
      <c r="C176" s="60" t="s">
        <v>780</v>
      </c>
      <c r="D176" s="60" t="s">
        <v>40</v>
      </c>
      <c r="E176" s="60" t="s">
        <v>479</v>
      </c>
      <c r="F176" s="61">
        <v>45972</v>
      </c>
      <c r="G176" s="13">
        <v>45974</v>
      </c>
      <c r="H176" s="31" t="s">
        <v>659</v>
      </c>
      <c r="I176" s="5" t="s">
        <v>659</v>
      </c>
      <c r="J176" s="5" t="s">
        <v>659</v>
      </c>
      <c r="K176" s="5" t="s">
        <v>1816</v>
      </c>
      <c r="L176" s="5">
        <v>131.53</v>
      </c>
      <c r="M176" s="5" t="s">
        <v>666</v>
      </c>
      <c r="N176" s="5" t="s">
        <v>659</v>
      </c>
      <c r="O176" s="5" t="s">
        <v>659</v>
      </c>
      <c r="P176" s="5" t="s">
        <v>659</v>
      </c>
      <c r="Q176" s="5" t="s">
        <v>1817</v>
      </c>
      <c r="R176" s="5">
        <v>543.34</v>
      </c>
      <c r="S176" s="32" t="s">
        <v>196</v>
      </c>
      <c r="T176" s="31" t="s">
        <v>1818</v>
      </c>
      <c r="U176" s="5">
        <v>94.86</v>
      </c>
      <c r="V176" s="5" t="s">
        <v>194</v>
      </c>
      <c r="W176" s="5" t="s">
        <v>1819</v>
      </c>
      <c r="X176" s="5">
        <v>170.05</v>
      </c>
      <c r="Y176" s="5" t="s">
        <v>1820</v>
      </c>
      <c r="Z176" s="5" t="s">
        <v>1819</v>
      </c>
      <c r="AA176" s="5">
        <v>299.72000000000003</v>
      </c>
      <c r="AB176" s="5" t="s">
        <v>666</v>
      </c>
      <c r="AC176" s="5" t="s">
        <v>1821</v>
      </c>
      <c r="AD176" s="5">
        <v>574.6</v>
      </c>
      <c r="AE176" s="32" t="s">
        <v>196</v>
      </c>
      <c r="AF176" s="31" t="s">
        <v>1822</v>
      </c>
      <c r="AG176" s="5">
        <v>123.21</v>
      </c>
      <c r="AH176" s="5">
        <v>123.21</v>
      </c>
      <c r="AI176" s="5">
        <v>246.41</v>
      </c>
      <c r="AJ176" s="5">
        <v>492.82</v>
      </c>
      <c r="AK176" s="32" t="s">
        <v>781</v>
      </c>
      <c r="AL176" s="27"/>
    </row>
    <row r="177" spans="1:38" ht="13.5" customHeight="1" x14ac:dyDescent="0.25">
      <c r="A177" s="3">
        <v>62</v>
      </c>
      <c r="B177" s="60"/>
      <c r="C177" s="60"/>
      <c r="D177" s="60"/>
      <c r="E177" s="60"/>
      <c r="F177" s="60"/>
      <c r="G177" s="13">
        <v>45976</v>
      </c>
      <c r="H177" s="31" t="s">
        <v>659</v>
      </c>
      <c r="I177" s="5" t="s">
        <v>659</v>
      </c>
      <c r="J177" s="5" t="s">
        <v>659</v>
      </c>
      <c r="K177" s="5" t="s">
        <v>659</v>
      </c>
      <c r="L177" s="5" t="s">
        <v>659</v>
      </c>
      <c r="M177" s="5" t="s">
        <v>659</v>
      </c>
      <c r="N177" s="5" t="s">
        <v>659</v>
      </c>
      <c r="O177" s="5" t="s">
        <v>659</v>
      </c>
      <c r="P177" s="5" t="s">
        <v>659</v>
      </c>
      <c r="Q177" s="5" t="s">
        <v>659</v>
      </c>
      <c r="R177" s="5" t="s">
        <v>659</v>
      </c>
      <c r="S177" s="32" t="s">
        <v>659</v>
      </c>
      <c r="T177" s="31" t="s">
        <v>1819</v>
      </c>
      <c r="U177" s="5">
        <v>97.02</v>
      </c>
      <c r="V177" s="5" t="s">
        <v>194</v>
      </c>
      <c r="W177" s="5" t="s">
        <v>1819</v>
      </c>
      <c r="X177" s="5">
        <v>169.73</v>
      </c>
      <c r="Y177" s="5" t="s">
        <v>1820</v>
      </c>
      <c r="Z177" s="5" t="s">
        <v>1819</v>
      </c>
      <c r="AA177" s="5">
        <v>299.68</v>
      </c>
      <c r="AB177" s="5" t="s">
        <v>196</v>
      </c>
      <c r="AC177" s="5" t="s">
        <v>1819</v>
      </c>
      <c r="AD177" s="5">
        <v>543.34</v>
      </c>
      <c r="AE177" s="32" t="s">
        <v>196</v>
      </c>
      <c r="AF177" s="31" t="s">
        <v>1823</v>
      </c>
      <c r="AG177" s="5">
        <v>84.2</v>
      </c>
      <c r="AH177" s="5">
        <v>84.2</v>
      </c>
      <c r="AI177" s="5">
        <v>168.4</v>
      </c>
      <c r="AJ177" s="5">
        <v>185.22</v>
      </c>
      <c r="AK177" s="32" t="s">
        <v>781</v>
      </c>
      <c r="AL177" s="27"/>
    </row>
    <row r="178" spans="1:38" ht="13.5" customHeight="1" x14ac:dyDescent="0.25">
      <c r="A178" s="3">
        <v>62</v>
      </c>
      <c r="B178" s="60"/>
      <c r="C178" s="60"/>
      <c r="D178" s="60"/>
      <c r="E178" s="60"/>
      <c r="F178" s="60"/>
      <c r="G178" s="13">
        <v>45979</v>
      </c>
      <c r="H178" s="31" t="s">
        <v>659</v>
      </c>
      <c r="I178" s="5" t="s">
        <v>659</v>
      </c>
      <c r="J178" s="5" t="s">
        <v>659</v>
      </c>
      <c r="K178" s="5" t="s">
        <v>1817</v>
      </c>
      <c r="L178" s="5">
        <v>142.31</v>
      </c>
      <c r="M178" s="5" t="s">
        <v>666</v>
      </c>
      <c r="N178" s="5" t="s">
        <v>659</v>
      </c>
      <c r="O178" s="5" t="s">
        <v>659</v>
      </c>
      <c r="P178" s="5" t="s">
        <v>659</v>
      </c>
      <c r="Q178" s="5" t="s">
        <v>1817</v>
      </c>
      <c r="R178" s="5">
        <v>543.34</v>
      </c>
      <c r="S178" s="32" t="s">
        <v>196</v>
      </c>
      <c r="T178" s="31" t="s">
        <v>1819</v>
      </c>
      <c r="U178" s="5">
        <v>104.57</v>
      </c>
      <c r="V178" s="5" t="s">
        <v>194</v>
      </c>
      <c r="W178" s="5" t="s">
        <v>1819</v>
      </c>
      <c r="X178" s="5">
        <v>178.93</v>
      </c>
      <c r="Y178" s="5" t="s">
        <v>1820</v>
      </c>
      <c r="Z178" s="5" t="s">
        <v>1819</v>
      </c>
      <c r="AA178" s="5">
        <v>315.86</v>
      </c>
      <c r="AB178" s="5" t="s">
        <v>196</v>
      </c>
      <c r="AC178" s="5" t="s">
        <v>1819</v>
      </c>
      <c r="AD178" s="5">
        <v>574.6</v>
      </c>
      <c r="AE178" s="32" t="s">
        <v>196</v>
      </c>
      <c r="AF178" s="31" t="s">
        <v>1822</v>
      </c>
      <c r="AG178" s="5">
        <v>71.87</v>
      </c>
      <c r="AH178" s="5">
        <v>71.87</v>
      </c>
      <c r="AI178" s="5">
        <v>143.74</v>
      </c>
      <c r="AJ178" s="5">
        <v>287.48</v>
      </c>
      <c r="AK178" s="32" t="s">
        <v>781</v>
      </c>
      <c r="AL178" s="27"/>
    </row>
    <row r="179" spans="1:38" ht="13.5" customHeight="1" x14ac:dyDescent="0.25">
      <c r="A179" s="3">
        <v>63</v>
      </c>
      <c r="B179" s="60" t="s">
        <v>13</v>
      </c>
      <c r="C179" s="60" t="s">
        <v>242</v>
      </c>
      <c r="D179" s="60" t="s">
        <v>10</v>
      </c>
      <c r="E179" s="60" t="s">
        <v>134</v>
      </c>
      <c r="F179" s="61">
        <v>45968</v>
      </c>
      <c r="G179" s="13">
        <v>45970</v>
      </c>
      <c r="H179" s="31" t="s">
        <v>1396</v>
      </c>
      <c r="I179" s="5">
        <v>120</v>
      </c>
      <c r="J179" s="5" t="s">
        <v>288</v>
      </c>
      <c r="K179" s="5" t="s">
        <v>1396</v>
      </c>
      <c r="L179" s="5">
        <v>205</v>
      </c>
      <c r="M179" s="5" t="s">
        <v>288</v>
      </c>
      <c r="N179" s="5" t="s">
        <v>1397</v>
      </c>
      <c r="O179" s="5">
        <v>409.74</v>
      </c>
      <c r="P179" s="5" t="s">
        <v>288</v>
      </c>
      <c r="Q179" s="5" t="s">
        <v>1398</v>
      </c>
      <c r="R179" s="5">
        <v>751.96</v>
      </c>
      <c r="S179" s="32" t="s">
        <v>265</v>
      </c>
      <c r="T179" s="31" t="s">
        <v>1399</v>
      </c>
      <c r="U179" s="5">
        <v>413.13</v>
      </c>
      <c r="V179" s="5" t="s">
        <v>1400</v>
      </c>
      <c r="W179" s="5" t="s">
        <v>1399</v>
      </c>
      <c r="X179" s="5">
        <v>413.13</v>
      </c>
      <c r="Y179" s="5" t="s">
        <v>1400</v>
      </c>
      <c r="Z179" s="5" t="s">
        <v>1401</v>
      </c>
      <c r="AA179" s="5">
        <v>846</v>
      </c>
      <c r="AB179" s="5" t="s">
        <v>803</v>
      </c>
      <c r="AC179" s="5" t="s">
        <v>1402</v>
      </c>
      <c r="AD179" s="5">
        <v>1622</v>
      </c>
      <c r="AE179" s="32" t="s">
        <v>95</v>
      </c>
      <c r="AF179" s="35">
        <v>0.27777777777777779</v>
      </c>
      <c r="AG179" s="5">
        <f>126.2*1.07</f>
        <v>135.03400000000002</v>
      </c>
      <c r="AH179" s="5">
        <f>126.2*1.07</f>
        <v>135.03400000000002</v>
      </c>
      <c r="AI179" s="5">
        <f t="shared" ref="AI179:AI181" si="2">AH179*2</f>
        <v>270.06800000000004</v>
      </c>
      <c r="AJ179" s="5">
        <v>383.84</v>
      </c>
      <c r="AK179" s="32" t="s">
        <v>244</v>
      </c>
      <c r="AL179" s="27"/>
    </row>
    <row r="180" spans="1:38" ht="13.5" customHeight="1" x14ac:dyDescent="0.25">
      <c r="A180" s="3">
        <v>63</v>
      </c>
      <c r="B180" s="60"/>
      <c r="C180" s="60"/>
      <c r="D180" s="60"/>
      <c r="E180" s="60"/>
      <c r="F180" s="60"/>
      <c r="G180" s="13">
        <v>45972</v>
      </c>
      <c r="H180" s="31" t="s">
        <v>1398</v>
      </c>
      <c r="I180" s="5">
        <v>121.99</v>
      </c>
      <c r="J180" s="5" t="s">
        <v>265</v>
      </c>
      <c r="K180" s="5" t="s">
        <v>1398</v>
      </c>
      <c r="L180" s="5">
        <v>121.99</v>
      </c>
      <c r="M180" s="5" t="s">
        <v>265</v>
      </c>
      <c r="N180" s="5" t="s">
        <v>1403</v>
      </c>
      <c r="O180" s="5">
        <f>172.99*2</f>
        <v>345.98</v>
      </c>
      <c r="P180" s="5" t="s">
        <v>265</v>
      </c>
      <c r="Q180" s="5" t="s">
        <v>1398</v>
      </c>
      <c r="R180" s="5">
        <v>691.96</v>
      </c>
      <c r="S180" s="32" t="s">
        <v>265</v>
      </c>
      <c r="T180" s="31" t="s">
        <v>1404</v>
      </c>
      <c r="U180" s="5">
        <v>303</v>
      </c>
      <c r="V180" s="5" t="s">
        <v>803</v>
      </c>
      <c r="W180" s="5" t="s">
        <v>1404</v>
      </c>
      <c r="X180" s="5">
        <v>303</v>
      </c>
      <c r="Y180" s="5" t="s">
        <v>803</v>
      </c>
      <c r="Z180" s="5" t="s">
        <v>1405</v>
      </c>
      <c r="AA180" s="5">
        <f>816.06+49.75</f>
        <v>865.81</v>
      </c>
      <c r="AB180" s="5" t="s">
        <v>1400</v>
      </c>
      <c r="AC180" s="5" t="s">
        <v>1406</v>
      </c>
      <c r="AD180" s="5">
        <v>1571</v>
      </c>
      <c r="AE180" s="32" t="s">
        <v>95</v>
      </c>
      <c r="AF180" s="35">
        <v>0.27777777777777779</v>
      </c>
      <c r="AG180" s="5">
        <v>97.68</v>
      </c>
      <c r="AH180" s="5">
        <v>97.68</v>
      </c>
      <c r="AI180" s="5">
        <f t="shared" si="2"/>
        <v>195.36</v>
      </c>
      <c r="AJ180" s="5">
        <v>163.15</v>
      </c>
      <c r="AK180" s="32" t="s">
        <v>244</v>
      </c>
      <c r="AL180" s="27"/>
    </row>
    <row r="181" spans="1:38" ht="13.5" customHeight="1" x14ac:dyDescent="0.25">
      <c r="A181" s="3">
        <v>63</v>
      </c>
      <c r="B181" s="60"/>
      <c r="C181" s="60"/>
      <c r="D181" s="60"/>
      <c r="E181" s="60"/>
      <c r="F181" s="60"/>
      <c r="G181" s="13">
        <v>45975</v>
      </c>
      <c r="H181" s="31" t="s">
        <v>1396</v>
      </c>
      <c r="I181" s="5">
        <v>116</v>
      </c>
      <c r="J181" s="5" t="s">
        <v>95</v>
      </c>
      <c r="K181" s="5" t="s">
        <v>1396</v>
      </c>
      <c r="L181" s="5">
        <v>116</v>
      </c>
      <c r="M181" s="5" t="s">
        <v>95</v>
      </c>
      <c r="N181" s="5" t="s">
        <v>1407</v>
      </c>
      <c r="O181" s="5">
        <v>309.5</v>
      </c>
      <c r="P181" s="5" t="s">
        <v>95</v>
      </c>
      <c r="Q181" s="5" t="s">
        <v>1408</v>
      </c>
      <c r="R181" s="5">
        <v>764.94</v>
      </c>
      <c r="S181" s="32" t="s">
        <v>95</v>
      </c>
      <c r="T181" s="31" t="s">
        <v>1409</v>
      </c>
      <c r="U181" s="5">
        <v>214</v>
      </c>
      <c r="V181" s="5" t="s">
        <v>803</v>
      </c>
      <c r="W181" s="5" t="s">
        <v>1409</v>
      </c>
      <c r="X181" s="5">
        <v>214</v>
      </c>
      <c r="Y181" s="5" t="s">
        <v>803</v>
      </c>
      <c r="Z181" s="5" t="s">
        <v>1409</v>
      </c>
      <c r="AA181" s="5">
        <v>476</v>
      </c>
      <c r="AB181" s="5" t="s">
        <v>803</v>
      </c>
      <c r="AC181" s="5" t="s">
        <v>1410</v>
      </c>
      <c r="AD181" s="5">
        <v>848</v>
      </c>
      <c r="AE181" s="32" t="s">
        <v>294</v>
      </c>
      <c r="AF181" s="35">
        <v>0.27777777777777779</v>
      </c>
      <c r="AG181" s="5">
        <v>118.07</v>
      </c>
      <c r="AH181" s="5">
        <v>118.07</v>
      </c>
      <c r="AI181" s="5">
        <f t="shared" si="2"/>
        <v>236.14</v>
      </c>
      <c r="AJ181" s="5">
        <v>236.14</v>
      </c>
      <c r="AK181" s="32" t="s">
        <v>244</v>
      </c>
      <c r="AL181" s="27"/>
    </row>
    <row r="182" spans="1:38" ht="13.5" customHeight="1" x14ac:dyDescent="0.25">
      <c r="A182" s="3">
        <v>64</v>
      </c>
      <c r="B182" s="60" t="s">
        <v>25</v>
      </c>
      <c r="C182" s="60" t="s">
        <v>182</v>
      </c>
      <c r="D182" s="60" t="s">
        <v>26</v>
      </c>
      <c r="E182" s="60" t="s">
        <v>183</v>
      </c>
      <c r="F182" s="61">
        <v>45936</v>
      </c>
      <c r="G182" s="13">
        <v>45938</v>
      </c>
      <c r="H182" s="31" t="s">
        <v>659</v>
      </c>
      <c r="I182" s="5" t="s">
        <v>659</v>
      </c>
      <c r="J182" s="5" t="s">
        <v>659</v>
      </c>
      <c r="K182" s="5" t="s">
        <v>659</v>
      </c>
      <c r="L182" s="5" t="s">
        <v>659</v>
      </c>
      <c r="M182" s="5" t="s">
        <v>659</v>
      </c>
      <c r="N182" s="5" t="s">
        <v>659</v>
      </c>
      <c r="O182" s="5" t="s">
        <v>659</v>
      </c>
      <c r="P182" s="5" t="s">
        <v>659</v>
      </c>
      <c r="Q182" s="5" t="s">
        <v>659</v>
      </c>
      <c r="R182" s="5" t="s">
        <v>659</v>
      </c>
      <c r="S182" s="32" t="s">
        <v>659</v>
      </c>
      <c r="T182" s="31" t="s">
        <v>1107</v>
      </c>
      <c r="U182" s="5">
        <v>99</v>
      </c>
      <c r="V182" s="5" t="s">
        <v>184</v>
      </c>
      <c r="W182" s="5" t="s">
        <v>1107</v>
      </c>
      <c r="X182" s="5">
        <v>99</v>
      </c>
      <c r="Y182" s="5" t="s">
        <v>184</v>
      </c>
      <c r="Z182" s="5" t="s">
        <v>1107</v>
      </c>
      <c r="AA182" s="5">
        <v>197</v>
      </c>
      <c r="AB182" s="5" t="s">
        <v>184</v>
      </c>
      <c r="AC182" s="5" t="s">
        <v>1107</v>
      </c>
      <c r="AD182" s="5">
        <v>475</v>
      </c>
      <c r="AE182" s="32" t="s">
        <v>184</v>
      </c>
      <c r="AF182" s="31" t="s">
        <v>185</v>
      </c>
      <c r="AG182" s="5">
        <v>26.5</v>
      </c>
      <c r="AH182" s="5">
        <v>26.5</v>
      </c>
      <c r="AI182" s="5">
        <v>53</v>
      </c>
      <c r="AJ182" s="5">
        <v>106</v>
      </c>
      <c r="AK182" s="32" t="s">
        <v>1108</v>
      </c>
      <c r="AL182" s="27"/>
    </row>
    <row r="183" spans="1:38" ht="13.5" customHeight="1" x14ac:dyDescent="0.25">
      <c r="A183" s="3">
        <v>64</v>
      </c>
      <c r="B183" s="60"/>
      <c r="C183" s="60"/>
      <c r="D183" s="60"/>
      <c r="E183" s="60"/>
      <c r="F183" s="60"/>
      <c r="G183" s="13">
        <v>45940</v>
      </c>
      <c r="H183" s="31" t="s">
        <v>659</v>
      </c>
      <c r="I183" s="5" t="s">
        <v>659</v>
      </c>
      <c r="J183" s="5" t="s">
        <v>659</v>
      </c>
      <c r="K183" s="5" t="s">
        <v>659</v>
      </c>
      <c r="L183" s="5" t="s">
        <v>659</v>
      </c>
      <c r="M183" s="5" t="s">
        <v>659</v>
      </c>
      <c r="N183" s="5" t="s">
        <v>659</v>
      </c>
      <c r="O183" s="5" t="s">
        <v>659</v>
      </c>
      <c r="P183" s="5" t="s">
        <v>659</v>
      </c>
      <c r="Q183" s="5" t="s">
        <v>659</v>
      </c>
      <c r="R183" s="5" t="s">
        <v>659</v>
      </c>
      <c r="S183" s="32" t="s">
        <v>659</v>
      </c>
      <c r="T183" s="31" t="s">
        <v>1107</v>
      </c>
      <c r="U183" s="5">
        <v>136</v>
      </c>
      <c r="V183" s="5" t="s">
        <v>184</v>
      </c>
      <c r="W183" s="5" t="s">
        <v>1107</v>
      </c>
      <c r="X183" s="5">
        <v>136</v>
      </c>
      <c r="Y183" s="5" t="s">
        <v>184</v>
      </c>
      <c r="Z183" s="5" t="s">
        <v>1107</v>
      </c>
      <c r="AA183" s="5">
        <v>299</v>
      </c>
      <c r="AB183" s="5" t="s">
        <v>184</v>
      </c>
      <c r="AC183" s="5" t="s">
        <v>1107</v>
      </c>
      <c r="AD183" s="5">
        <v>605</v>
      </c>
      <c r="AE183" s="32" t="s">
        <v>184</v>
      </c>
      <c r="AF183" s="31" t="s">
        <v>185</v>
      </c>
      <c r="AG183" s="5">
        <v>26.5</v>
      </c>
      <c r="AH183" s="5">
        <v>26.5</v>
      </c>
      <c r="AI183" s="5">
        <v>53</v>
      </c>
      <c r="AJ183" s="5">
        <v>106</v>
      </c>
      <c r="AK183" s="32" t="s">
        <v>1108</v>
      </c>
      <c r="AL183" s="27"/>
    </row>
    <row r="184" spans="1:38" ht="13.5" customHeight="1" x14ac:dyDescent="0.25">
      <c r="A184" s="3">
        <v>64</v>
      </c>
      <c r="B184" s="60"/>
      <c r="C184" s="60"/>
      <c r="D184" s="60"/>
      <c r="E184" s="60"/>
      <c r="F184" s="60"/>
      <c r="G184" s="13">
        <v>45943</v>
      </c>
      <c r="H184" s="31" t="s">
        <v>659</v>
      </c>
      <c r="I184" s="5" t="s">
        <v>659</v>
      </c>
      <c r="J184" s="5" t="s">
        <v>659</v>
      </c>
      <c r="K184" s="5" t="s">
        <v>659</v>
      </c>
      <c r="L184" s="5" t="s">
        <v>659</v>
      </c>
      <c r="M184" s="5" t="s">
        <v>659</v>
      </c>
      <c r="N184" s="5" t="s">
        <v>659</v>
      </c>
      <c r="O184" s="5" t="s">
        <v>659</v>
      </c>
      <c r="P184" s="5" t="s">
        <v>659</v>
      </c>
      <c r="Q184" s="5" t="s">
        <v>659</v>
      </c>
      <c r="R184" s="5" t="s">
        <v>659</v>
      </c>
      <c r="S184" s="32" t="s">
        <v>659</v>
      </c>
      <c r="T184" s="31" t="s">
        <v>1107</v>
      </c>
      <c r="U184" s="5">
        <v>83</v>
      </c>
      <c r="V184" s="5" t="s">
        <v>184</v>
      </c>
      <c r="W184" s="5" t="s">
        <v>1107</v>
      </c>
      <c r="X184" s="5">
        <v>83</v>
      </c>
      <c r="Y184" s="5" t="s">
        <v>184</v>
      </c>
      <c r="Z184" s="5" t="s">
        <v>1107</v>
      </c>
      <c r="AA184" s="5">
        <v>197</v>
      </c>
      <c r="AB184" s="5" t="s">
        <v>184</v>
      </c>
      <c r="AC184" s="5" t="s">
        <v>1107</v>
      </c>
      <c r="AD184" s="5">
        <v>426</v>
      </c>
      <c r="AE184" s="32" t="s">
        <v>184</v>
      </c>
      <c r="AF184" s="31" t="s">
        <v>185</v>
      </c>
      <c r="AG184" s="5">
        <v>26.5</v>
      </c>
      <c r="AH184" s="5">
        <v>26.5</v>
      </c>
      <c r="AI184" s="5">
        <v>53</v>
      </c>
      <c r="AJ184" s="5">
        <v>106</v>
      </c>
      <c r="AK184" s="32" t="s">
        <v>1108</v>
      </c>
      <c r="AL184" s="27"/>
    </row>
    <row r="185" spans="1:38" ht="13.5" customHeight="1" x14ac:dyDescent="0.25">
      <c r="A185" s="3">
        <v>65</v>
      </c>
      <c r="B185" s="60" t="s">
        <v>18</v>
      </c>
      <c r="C185" s="60" t="s">
        <v>899</v>
      </c>
      <c r="D185" s="60" t="s">
        <v>20</v>
      </c>
      <c r="E185" s="60" t="s">
        <v>179</v>
      </c>
      <c r="F185" s="61">
        <v>45934</v>
      </c>
      <c r="G185" s="13">
        <v>45936</v>
      </c>
      <c r="H185" s="31" t="s">
        <v>490</v>
      </c>
      <c r="I185" s="5">
        <v>155</v>
      </c>
      <c r="J185" s="5" t="s">
        <v>304</v>
      </c>
      <c r="K185" s="5" t="s">
        <v>659</v>
      </c>
      <c r="L185" s="5" t="s">
        <v>659</v>
      </c>
      <c r="M185" s="5" t="s">
        <v>659</v>
      </c>
      <c r="N185" s="5" t="s">
        <v>659</v>
      </c>
      <c r="O185" s="5" t="s">
        <v>659</v>
      </c>
      <c r="P185" s="5" t="s">
        <v>659</v>
      </c>
      <c r="Q185" s="5" t="s">
        <v>659</v>
      </c>
      <c r="R185" s="5" t="s">
        <v>659</v>
      </c>
      <c r="S185" s="32" t="s">
        <v>659</v>
      </c>
      <c r="T185" s="31" t="s">
        <v>491</v>
      </c>
      <c r="U185" s="5">
        <v>184.97</v>
      </c>
      <c r="V185" s="5" t="s">
        <v>304</v>
      </c>
      <c r="W185" s="5" t="s">
        <v>491</v>
      </c>
      <c r="X185" s="5">
        <v>184.97</v>
      </c>
      <c r="Y185" s="5" t="s">
        <v>304</v>
      </c>
      <c r="Z185" s="5" t="s">
        <v>491</v>
      </c>
      <c r="AA185" s="5" t="s">
        <v>492</v>
      </c>
      <c r="AB185" s="5" t="s">
        <v>304</v>
      </c>
      <c r="AC185" s="5" t="s">
        <v>491</v>
      </c>
      <c r="AD185" s="5">
        <v>739.49</v>
      </c>
      <c r="AE185" s="32" t="s">
        <v>304</v>
      </c>
      <c r="AF185" s="33" t="s">
        <v>493</v>
      </c>
      <c r="AG185" s="15">
        <v>165</v>
      </c>
      <c r="AH185" s="15">
        <v>165</v>
      </c>
      <c r="AI185" s="15">
        <v>330</v>
      </c>
      <c r="AJ185" s="15">
        <v>526</v>
      </c>
      <c r="AK185" s="32" t="s">
        <v>494</v>
      </c>
      <c r="AL185" s="27"/>
    </row>
    <row r="186" spans="1:38" ht="13.5" customHeight="1" x14ac:dyDescent="0.25">
      <c r="A186" s="3">
        <v>65</v>
      </c>
      <c r="B186" s="60"/>
      <c r="C186" s="60"/>
      <c r="D186" s="60"/>
      <c r="E186" s="60"/>
      <c r="F186" s="60"/>
      <c r="G186" s="13">
        <v>45938</v>
      </c>
      <c r="H186" s="31" t="s">
        <v>495</v>
      </c>
      <c r="I186" s="5">
        <v>81.42</v>
      </c>
      <c r="J186" s="5" t="s">
        <v>304</v>
      </c>
      <c r="K186" s="5" t="s">
        <v>659</v>
      </c>
      <c r="L186" s="5" t="s">
        <v>659</v>
      </c>
      <c r="M186" s="5" t="s">
        <v>659</v>
      </c>
      <c r="N186" s="5" t="s">
        <v>497</v>
      </c>
      <c r="O186" s="5">
        <v>298.7</v>
      </c>
      <c r="P186" s="5" t="s">
        <v>304</v>
      </c>
      <c r="Q186" s="5" t="s">
        <v>497</v>
      </c>
      <c r="R186" s="5">
        <v>554.70000000000005</v>
      </c>
      <c r="S186" s="32" t="s">
        <v>304</v>
      </c>
      <c r="T186" s="31" t="s">
        <v>496</v>
      </c>
      <c r="U186" s="5">
        <v>175.96</v>
      </c>
      <c r="V186" s="5" t="s">
        <v>304</v>
      </c>
      <c r="W186" s="5" t="s">
        <v>496</v>
      </c>
      <c r="X186" s="5">
        <v>175.96</v>
      </c>
      <c r="Y186" s="5" t="s">
        <v>304</v>
      </c>
      <c r="Z186" s="5" t="s">
        <v>496</v>
      </c>
      <c r="AA186" s="5">
        <v>415.5</v>
      </c>
      <c r="AB186" s="5" t="s">
        <v>304</v>
      </c>
      <c r="AC186" s="5" t="s">
        <v>491</v>
      </c>
      <c r="AD186" s="5">
        <v>738.99</v>
      </c>
      <c r="AE186" s="32" t="s">
        <v>304</v>
      </c>
      <c r="AF186" s="33" t="s">
        <v>498</v>
      </c>
      <c r="AG186" s="15">
        <v>73</v>
      </c>
      <c r="AH186" s="15">
        <v>73</v>
      </c>
      <c r="AI186" s="15">
        <v>146</v>
      </c>
      <c r="AJ186" s="15">
        <v>232</v>
      </c>
      <c r="AK186" s="32" t="s">
        <v>494</v>
      </c>
      <c r="AL186" s="27"/>
    </row>
    <row r="187" spans="1:38" ht="13.5" customHeight="1" x14ac:dyDescent="0.25">
      <c r="A187" s="3">
        <v>65</v>
      </c>
      <c r="B187" s="60"/>
      <c r="C187" s="60"/>
      <c r="D187" s="60"/>
      <c r="E187" s="60"/>
      <c r="F187" s="60"/>
      <c r="G187" s="13">
        <v>45941</v>
      </c>
      <c r="H187" s="31" t="s">
        <v>659</v>
      </c>
      <c r="I187" s="5" t="s">
        <v>659</v>
      </c>
      <c r="J187" s="5" t="s">
        <v>659</v>
      </c>
      <c r="K187" s="5" t="s">
        <v>659</v>
      </c>
      <c r="L187" s="5" t="s">
        <v>659</v>
      </c>
      <c r="M187" s="5" t="s">
        <v>659</v>
      </c>
      <c r="N187" s="5" t="s">
        <v>659</v>
      </c>
      <c r="O187" s="5" t="s">
        <v>659</v>
      </c>
      <c r="P187" s="5" t="s">
        <v>659</v>
      </c>
      <c r="Q187" s="5" t="s">
        <v>659</v>
      </c>
      <c r="R187" s="5" t="s">
        <v>659</v>
      </c>
      <c r="S187" s="32" t="s">
        <v>659</v>
      </c>
      <c r="T187" s="31" t="s">
        <v>499</v>
      </c>
      <c r="U187" s="5">
        <v>63</v>
      </c>
      <c r="V187" s="5" t="s">
        <v>304</v>
      </c>
      <c r="W187" s="5" t="s">
        <v>499</v>
      </c>
      <c r="X187" s="5">
        <v>63</v>
      </c>
      <c r="Y187" s="5" t="s">
        <v>304</v>
      </c>
      <c r="Z187" s="5" t="s">
        <v>499</v>
      </c>
      <c r="AA187" s="5">
        <v>182</v>
      </c>
      <c r="AB187" s="5" t="s">
        <v>304</v>
      </c>
      <c r="AC187" s="5" t="s">
        <v>499</v>
      </c>
      <c r="AD187" s="5" t="s">
        <v>500</v>
      </c>
      <c r="AE187" s="32" t="s">
        <v>304</v>
      </c>
      <c r="AF187" s="33" t="s">
        <v>501</v>
      </c>
      <c r="AG187" s="15">
        <v>112</v>
      </c>
      <c r="AH187" s="15">
        <v>112</v>
      </c>
      <c r="AI187" s="15">
        <v>224</v>
      </c>
      <c r="AJ187" s="15">
        <v>336</v>
      </c>
      <c r="AK187" s="32" t="s">
        <v>494</v>
      </c>
      <c r="AL187" s="27"/>
    </row>
    <row r="188" spans="1:38" ht="13.5" customHeight="1" x14ac:dyDescent="0.25">
      <c r="A188" s="3">
        <v>66</v>
      </c>
      <c r="B188" s="60" t="s">
        <v>28</v>
      </c>
      <c r="C188" s="60" t="s">
        <v>398</v>
      </c>
      <c r="D188" s="60" t="s">
        <v>20</v>
      </c>
      <c r="E188" s="60" t="s">
        <v>179</v>
      </c>
      <c r="F188" s="61">
        <v>45979</v>
      </c>
      <c r="G188" s="13">
        <v>45981</v>
      </c>
      <c r="H188" s="31" t="s">
        <v>659</v>
      </c>
      <c r="I188" s="5" t="s">
        <v>659</v>
      </c>
      <c r="J188" s="5" t="s">
        <v>659</v>
      </c>
      <c r="K188" s="5" t="s">
        <v>659</v>
      </c>
      <c r="L188" s="5" t="s">
        <v>659</v>
      </c>
      <c r="M188" s="5" t="s">
        <v>659</v>
      </c>
      <c r="N188" s="5" t="s">
        <v>659</v>
      </c>
      <c r="O188" s="5" t="s">
        <v>659</v>
      </c>
      <c r="P188" s="5" t="s">
        <v>659</v>
      </c>
      <c r="Q188" s="5" t="s">
        <v>659</v>
      </c>
      <c r="R188" s="5" t="s">
        <v>659</v>
      </c>
      <c r="S188" s="32" t="s">
        <v>659</v>
      </c>
      <c r="T188" s="31" t="s">
        <v>1639</v>
      </c>
      <c r="U188" s="5">
        <v>92.99</v>
      </c>
      <c r="V188" s="5" t="s">
        <v>104</v>
      </c>
      <c r="W188" s="5" t="s">
        <v>1639</v>
      </c>
      <c r="X188" s="5">
        <v>112.79</v>
      </c>
      <c r="Y188" s="5" t="s">
        <v>95</v>
      </c>
      <c r="Z188" s="5" t="s">
        <v>1639</v>
      </c>
      <c r="AA188" s="5">
        <v>317.42</v>
      </c>
      <c r="AB188" s="5" t="s">
        <v>95</v>
      </c>
      <c r="AC188" s="5" t="s">
        <v>1640</v>
      </c>
      <c r="AD188" s="5">
        <v>651.79999999999995</v>
      </c>
      <c r="AE188" s="32" t="s">
        <v>1641</v>
      </c>
      <c r="AF188" s="44" t="s">
        <v>1642</v>
      </c>
      <c r="AG188" s="15">
        <v>314.75</v>
      </c>
      <c r="AH188" s="15">
        <v>314.75</v>
      </c>
      <c r="AI188" s="15">
        <v>589.5</v>
      </c>
      <c r="AJ188" s="5">
        <v>941.5</v>
      </c>
      <c r="AK188" s="32" t="s">
        <v>1643</v>
      </c>
      <c r="AL188" s="27"/>
    </row>
    <row r="189" spans="1:38" ht="13.5" customHeight="1" x14ac:dyDescent="0.25">
      <c r="A189" s="3">
        <v>66</v>
      </c>
      <c r="B189" s="60"/>
      <c r="C189" s="60"/>
      <c r="D189" s="60"/>
      <c r="E189" s="60"/>
      <c r="F189" s="60"/>
      <c r="G189" s="13">
        <v>45983</v>
      </c>
      <c r="H189" s="31" t="s">
        <v>659</v>
      </c>
      <c r="I189" s="5" t="s">
        <v>659</v>
      </c>
      <c r="J189" s="5" t="s">
        <v>659</v>
      </c>
      <c r="K189" s="5" t="s">
        <v>659</v>
      </c>
      <c r="L189" s="5" t="s">
        <v>659</v>
      </c>
      <c r="M189" s="5" t="s">
        <v>659</v>
      </c>
      <c r="N189" s="5" t="s">
        <v>659</v>
      </c>
      <c r="O189" s="5" t="s">
        <v>659</v>
      </c>
      <c r="P189" s="5" t="s">
        <v>659</v>
      </c>
      <c r="Q189" s="5" t="s">
        <v>659</v>
      </c>
      <c r="R189" s="5" t="s">
        <v>659</v>
      </c>
      <c r="S189" s="32" t="s">
        <v>659</v>
      </c>
      <c r="T189" s="31" t="s">
        <v>1639</v>
      </c>
      <c r="U189" s="5">
        <v>47.73</v>
      </c>
      <c r="V189" s="5" t="s">
        <v>95</v>
      </c>
      <c r="W189" s="5" t="s">
        <v>1639</v>
      </c>
      <c r="X189" s="5">
        <v>71.78</v>
      </c>
      <c r="Y189" s="5" t="s">
        <v>95</v>
      </c>
      <c r="Z189" s="5" t="s">
        <v>1639</v>
      </c>
      <c r="AA189" s="5">
        <v>133.5</v>
      </c>
      <c r="AB189" s="5" t="s">
        <v>95</v>
      </c>
      <c r="AC189" s="5" t="s">
        <v>1644</v>
      </c>
      <c r="AD189" s="5">
        <v>490</v>
      </c>
      <c r="AE189" s="32" t="s">
        <v>95</v>
      </c>
      <c r="AF189" s="35" t="s">
        <v>304</v>
      </c>
      <c r="AG189" s="5" t="s">
        <v>85</v>
      </c>
      <c r="AH189" s="5" t="s">
        <v>85</v>
      </c>
      <c r="AI189" s="5" t="s">
        <v>85</v>
      </c>
      <c r="AJ189" s="5" t="s">
        <v>85</v>
      </c>
      <c r="AK189" s="32" t="s">
        <v>1643</v>
      </c>
      <c r="AL189" s="27" t="s">
        <v>1955</v>
      </c>
    </row>
    <row r="190" spans="1:38" ht="13.5" customHeight="1" x14ac:dyDescent="0.25">
      <c r="A190" s="3">
        <v>66</v>
      </c>
      <c r="B190" s="60"/>
      <c r="C190" s="60"/>
      <c r="D190" s="60"/>
      <c r="E190" s="60"/>
      <c r="F190" s="60"/>
      <c r="G190" s="13">
        <v>45986</v>
      </c>
      <c r="H190" s="31" t="s">
        <v>659</v>
      </c>
      <c r="I190" s="5" t="s">
        <v>659</v>
      </c>
      <c r="J190" s="5" t="s">
        <v>659</v>
      </c>
      <c r="K190" s="5" t="s">
        <v>659</v>
      </c>
      <c r="L190" s="5" t="s">
        <v>659</v>
      </c>
      <c r="M190" s="5" t="s">
        <v>659</v>
      </c>
      <c r="N190" s="5" t="s">
        <v>659</v>
      </c>
      <c r="O190" s="5" t="s">
        <v>659</v>
      </c>
      <c r="P190" s="5" t="s">
        <v>659</v>
      </c>
      <c r="Q190" s="5" t="s">
        <v>659</v>
      </c>
      <c r="R190" s="5" t="s">
        <v>659</v>
      </c>
      <c r="S190" s="32" t="s">
        <v>659</v>
      </c>
      <c r="T190" s="31" t="s">
        <v>1639</v>
      </c>
      <c r="U190" s="5">
        <v>29.99</v>
      </c>
      <c r="V190" s="5" t="s">
        <v>104</v>
      </c>
      <c r="W190" s="5" t="s">
        <v>1639</v>
      </c>
      <c r="X190" s="5">
        <v>53.74</v>
      </c>
      <c r="Y190" s="5" t="s">
        <v>95</v>
      </c>
      <c r="Z190" s="5" t="s">
        <v>1639</v>
      </c>
      <c r="AA190" s="5">
        <v>99.37</v>
      </c>
      <c r="AB190" s="5" t="s">
        <v>95</v>
      </c>
      <c r="AC190" s="5" t="s">
        <v>1644</v>
      </c>
      <c r="AD190" s="5">
        <v>490</v>
      </c>
      <c r="AE190" s="32" t="s">
        <v>95</v>
      </c>
      <c r="AF190" s="44" t="s">
        <v>1642</v>
      </c>
      <c r="AG190" s="5">
        <v>297.75</v>
      </c>
      <c r="AH190" s="5">
        <v>297.75</v>
      </c>
      <c r="AI190" s="5">
        <v>595.5</v>
      </c>
      <c r="AJ190" s="5">
        <v>951.5</v>
      </c>
      <c r="AK190" s="32" t="s">
        <v>1643</v>
      </c>
      <c r="AL190" s="27"/>
    </row>
    <row r="191" spans="1:38" ht="13.5" customHeight="1" x14ac:dyDescent="0.25">
      <c r="A191" s="3">
        <v>67</v>
      </c>
      <c r="B191" s="60" t="s">
        <v>72</v>
      </c>
      <c r="C191" s="60" t="s">
        <v>319</v>
      </c>
      <c r="D191" s="60" t="s">
        <v>42</v>
      </c>
      <c r="E191" s="60" t="s">
        <v>1516</v>
      </c>
      <c r="F191" s="61">
        <v>45983</v>
      </c>
      <c r="G191" s="13">
        <v>45985</v>
      </c>
      <c r="H191" s="33" t="s">
        <v>1682</v>
      </c>
      <c r="I191" s="5">
        <v>102.99</v>
      </c>
      <c r="J191" s="5" t="s">
        <v>88</v>
      </c>
      <c r="K191" s="15" t="s">
        <v>1682</v>
      </c>
      <c r="L191" s="5">
        <v>144</v>
      </c>
      <c r="M191" s="5" t="s">
        <v>1501</v>
      </c>
      <c r="N191" s="15" t="s">
        <v>1682</v>
      </c>
      <c r="O191" s="5">
        <v>287</v>
      </c>
      <c r="P191" s="5" t="s">
        <v>1501</v>
      </c>
      <c r="Q191" s="15" t="s">
        <v>1683</v>
      </c>
      <c r="R191" s="5">
        <v>763</v>
      </c>
      <c r="S191" s="32" t="s">
        <v>96</v>
      </c>
      <c r="T191" s="31" t="s">
        <v>1684</v>
      </c>
      <c r="U191" s="5">
        <v>140.69</v>
      </c>
      <c r="V191" s="5" t="s">
        <v>1258</v>
      </c>
      <c r="W191" s="5" t="s">
        <v>1684</v>
      </c>
      <c r="X191" s="5">
        <v>168.69</v>
      </c>
      <c r="Y191" s="5" t="s">
        <v>1258</v>
      </c>
      <c r="Z191" s="15" t="s">
        <v>1684</v>
      </c>
      <c r="AA191" s="5">
        <v>327.58</v>
      </c>
      <c r="AB191" s="5" t="s">
        <v>825</v>
      </c>
      <c r="AC191" s="15" t="s">
        <v>1684</v>
      </c>
      <c r="AD191" s="5">
        <v>1031.1600000000001</v>
      </c>
      <c r="AE191" s="32" t="s">
        <v>825</v>
      </c>
      <c r="AF191" s="35">
        <v>0.95833333333333337</v>
      </c>
      <c r="AG191" s="5">
        <v>74.72</v>
      </c>
      <c r="AH191" s="5">
        <v>74.72</v>
      </c>
      <c r="AI191" s="5">
        <f>AH191*2</f>
        <v>149.44</v>
      </c>
      <c r="AJ191" s="5">
        <v>256.74</v>
      </c>
      <c r="AK191" s="32" t="s">
        <v>324</v>
      </c>
      <c r="AL191" s="27"/>
    </row>
    <row r="192" spans="1:38" ht="13.5" customHeight="1" x14ac:dyDescent="0.25">
      <c r="A192" s="3">
        <v>67</v>
      </c>
      <c r="B192" s="60"/>
      <c r="C192" s="60"/>
      <c r="D192" s="60"/>
      <c r="E192" s="60"/>
      <c r="F192" s="60"/>
      <c r="G192" s="13">
        <v>45987</v>
      </c>
      <c r="H192" s="33" t="s">
        <v>1685</v>
      </c>
      <c r="I192" s="5">
        <v>129</v>
      </c>
      <c r="J192" s="5" t="s">
        <v>95</v>
      </c>
      <c r="K192" s="15" t="s">
        <v>1686</v>
      </c>
      <c r="L192" s="5">
        <v>150.99</v>
      </c>
      <c r="M192" s="5" t="s">
        <v>88</v>
      </c>
      <c r="N192" s="15" t="s">
        <v>1686</v>
      </c>
      <c r="O192" s="5">
        <v>295</v>
      </c>
      <c r="P192" s="5" t="s">
        <v>88</v>
      </c>
      <c r="Q192" s="15" t="s">
        <v>1687</v>
      </c>
      <c r="R192" s="5">
        <v>643</v>
      </c>
      <c r="S192" s="32" t="s">
        <v>96</v>
      </c>
      <c r="T192" s="31" t="s">
        <v>1684</v>
      </c>
      <c r="U192" s="5">
        <v>140.69</v>
      </c>
      <c r="V192" s="5" t="s">
        <v>1258</v>
      </c>
      <c r="W192" s="5" t="s">
        <v>1684</v>
      </c>
      <c r="X192" s="5">
        <v>168.69</v>
      </c>
      <c r="Y192" s="5" t="s">
        <v>1258</v>
      </c>
      <c r="Z192" s="15" t="s">
        <v>1684</v>
      </c>
      <c r="AA192" s="5">
        <v>327.58</v>
      </c>
      <c r="AB192" s="5" t="s">
        <v>825</v>
      </c>
      <c r="AC192" s="15" t="s">
        <v>1684</v>
      </c>
      <c r="AD192" s="5">
        <v>1031.1600000000001</v>
      </c>
      <c r="AE192" s="32" t="s">
        <v>825</v>
      </c>
      <c r="AF192" s="35">
        <v>0.95833333333333337</v>
      </c>
      <c r="AG192" s="5">
        <v>89</v>
      </c>
      <c r="AH192" s="5">
        <v>89</v>
      </c>
      <c r="AI192" s="5">
        <f t="shared" ref="AI192" si="3">AH192*2</f>
        <v>178</v>
      </c>
      <c r="AJ192" s="5">
        <v>293.35000000000002</v>
      </c>
      <c r="AK192" s="32" t="s">
        <v>324</v>
      </c>
      <c r="AL192" s="27"/>
    </row>
    <row r="193" spans="1:38" ht="13.5" customHeight="1" x14ac:dyDescent="0.25">
      <c r="A193" s="3">
        <v>67</v>
      </c>
      <c r="B193" s="60"/>
      <c r="C193" s="60"/>
      <c r="D193" s="60"/>
      <c r="E193" s="60"/>
      <c r="F193" s="60"/>
      <c r="G193" s="13">
        <v>45990</v>
      </c>
      <c r="H193" s="31" t="s">
        <v>1683</v>
      </c>
      <c r="I193" s="5">
        <v>81.45</v>
      </c>
      <c r="J193" s="5" t="s">
        <v>288</v>
      </c>
      <c r="K193" s="5" t="s">
        <v>1683</v>
      </c>
      <c r="L193" s="5">
        <v>107.5</v>
      </c>
      <c r="M193" s="5" t="s">
        <v>327</v>
      </c>
      <c r="N193" s="15" t="s">
        <v>1683</v>
      </c>
      <c r="O193" s="5">
        <v>215</v>
      </c>
      <c r="P193" s="5" t="s">
        <v>825</v>
      </c>
      <c r="Q193" s="15" t="s">
        <v>1683</v>
      </c>
      <c r="R193" s="5">
        <v>875</v>
      </c>
      <c r="S193" s="32" t="s">
        <v>96</v>
      </c>
      <c r="T193" s="31" t="s">
        <v>115</v>
      </c>
      <c r="U193" s="5" t="s">
        <v>115</v>
      </c>
      <c r="V193" s="5" t="s">
        <v>115</v>
      </c>
      <c r="W193" s="5" t="s">
        <v>115</v>
      </c>
      <c r="X193" s="5" t="s">
        <v>115</v>
      </c>
      <c r="Y193" s="5" t="s">
        <v>115</v>
      </c>
      <c r="Z193" s="5" t="s">
        <v>115</v>
      </c>
      <c r="AA193" s="5" t="s">
        <v>115</v>
      </c>
      <c r="AB193" s="5" t="s">
        <v>115</v>
      </c>
      <c r="AC193" s="5" t="s">
        <v>115</v>
      </c>
      <c r="AD193" s="5" t="s">
        <v>115</v>
      </c>
      <c r="AE193" s="32" t="s">
        <v>115</v>
      </c>
      <c r="AF193" s="31" t="s">
        <v>115</v>
      </c>
      <c r="AG193" s="5" t="s">
        <v>115</v>
      </c>
      <c r="AH193" s="5" t="s">
        <v>115</v>
      </c>
      <c r="AI193" s="5" t="s">
        <v>115</v>
      </c>
      <c r="AJ193" s="5" t="s">
        <v>115</v>
      </c>
      <c r="AK193" s="32" t="s">
        <v>115</v>
      </c>
      <c r="AL193" s="27" t="s">
        <v>1955</v>
      </c>
    </row>
    <row r="194" spans="1:38" ht="13.5" customHeight="1" x14ac:dyDescent="0.25">
      <c r="A194" s="3">
        <v>68</v>
      </c>
      <c r="B194" s="60" t="s">
        <v>42</v>
      </c>
      <c r="C194" s="60" t="s">
        <v>1516</v>
      </c>
      <c r="D194" s="60" t="s">
        <v>70</v>
      </c>
      <c r="E194" s="60" t="s">
        <v>319</v>
      </c>
      <c r="F194" s="61">
        <v>45964</v>
      </c>
      <c r="G194" s="13">
        <v>45966</v>
      </c>
      <c r="H194" s="31" t="s">
        <v>1520</v>
      </c>
      <c r="I194" s="5">
        <v>110.99</v>
      </c>
      <c r="J194" s="5" t="s">
        <v>401</v>
      </c>
      <c r="K194" s="5" t="s">
        <v>1520</v>
      </c>
      <c r="L194" s="5">
        <v>137.47</v>
      </c>
      <c r="M194" s="5" t="s">
        <v>1519</v>
      </c>
      <c r="N194" s="5" t="s">
        <v>1520</v>
      </c>
      <c r="O194" s="5">
        <v>325.43</v>
      </c>
      <c r="P194" s="5" t="s">
        <v>368</v>
      </c>
      <c r="Q194" s="5" t="s">
        <v>1520</v>
      </c>
      <c r="R194" s="5">
        <v>682</v>
      </c>
      <c r="S194" s="32" t="s">
        <v>363</v>
      </c>
      <c r="T194" s="31" t="s">
        <v>85</v>
      </c>
      <c r="U194" s="5" t="s">
        <v>85</v>
      </c>
      <c r="V194" s="5" t="s">
        <v>85</v>
      </c>
      <c r="W194" s="5" t="s">
        <v>85</v>
      </c>
      <c r="X194" s="5" t="s">
        <v>85</v>
      </c>
      <c r="Y194" s="5" t="s">
        <v>85</v>
      </c>
      <c r="Z194" s="5" t="s">
        <v>85</v>
      </c>
      <c r="AA194" s="5" t="s">
        <v>85</v>
      </c>
      <c r="AB194" s="5" t="s">
        <v>85</v>
      </c>
      <c r="AC194" s="5" t="s">
        <v>85</v>
      </c>
      <c r="AD194" s="5" t="s">
        <v>85</v>
      </c>
      <c r="AE194" s="32" t="s">
        <v>85</v>
      </c>
      <c r="AF194" s="31" t="s">
        <v>1521</v>
      </c>
      <c r="AG194" s="5">
        <v>71.3</v>
      </c>
      <c r="AH194" s="5">
        <v>71.3</v>
      </c>
      <c r="AI194" s="5">
        <v>142.6</v>
      </c>
      <c r="AJ194" s="5">
        <v>163.94</v>
      </c>
      <c r="AK194" s="32" t="s">
        <v>1517</v>
      </c>
      <c r="AL194" s="27"/>
    </row>
    <row r="195" spans="1:38" ht="13.5" customHeight="1" x14ac:dyDescent="0.25">
      <c r="A195" s="3">
        <v>68</v>
      </c>
      <c r="B195" s="60"/>
      <c r="C195" s="60"/>
      <c r="D195" s="60"/>
      <c r="E195" s="60"/>
      <c r="F195" s="60"/>
      <c r="G195" s="13">
        <v>45968</v>
      </c>
      <c r="H195" s="31" t="s">
        <v>1523</v>
      </c>
      <c r="I195" s="5">
        <v>142.99</v>
      </c>
      <c r="J195" s="5" t="s">
        <v>418</v>
      </c>
      <c r="K195" s="5" t="s">
        <v>1520</v>
      </c>
      <c r="L195" s="5">
        <v>168.47</v>
      </c>
      <c r="M195" s="5" t="s">
        <v>1519</v>
      </c>
      <c r="N195" s="5" t="s">
        <v>1523</v>
      </c>
      <c r="O195" s="5">
        <v>323</v>
      </c>
      <c r="P195" s="5" t="s">
        <v>363</v>
      </c>
      <c r="Q195" s="5" t="s">
        <v>1520</v>
      </c>
      <c r="R195" s="5">
        <v>634</v>
      </c>
      <c r="S195" s="32" t="s">
        <v>363</v>
      </c>
      <c r="T195" s="31" t="s">
        <v>85</v>
      </c>
      <c r="U195" s="5" t="s">
        <v>85</v>
      </c>
      <c r="V195" s="5" t="s">
        <v>85</v>
      </c>
      <c r="W195" s="5" t="s">
        <v>85</v>
      </c>
      <c r="X195" s="5" t="s">
        <v>85</v>
      </c>
      <c r="Y195" s="5" t="s">
        <v>85</v>
      </c>
      <c r="Z195" s="5" t="s">
        <v>85</v>
      </c>
      <c r="AA195" s="5" t="s">
        <v>85</v>
      </c>
      <c r="AB195" s="5" t="s">
        <v>85</v>
      </c>
      <c r="AC195" s="5" t="s">
        <v>85</v>
      </c>
      <c r="AD195" s="5" t="s">
        <v>85</v>
      </c>
      <c r="AE195" s="32" t="s">
        <v>85</v>
      </c>
      <c r="AF195" s="31" t="s">
        <v>1521</v>
      </c>
      <c r="AG195" s="5">
        <v>82.34</v>
      </c>
      <c r="AH195" s="5">
        <v>82.34</v>
      </c>
      <c r="AI195" s="5">
        <v>164.8</v>
      </c>
      <c r="AJ195" s="5">
        <v>189.34</v>
      </c>
      <c r="AK195" s="32" t="s">
        <v>1517</v>
      </c>
      <c r="AL195" s="27"/>
    </row>
    <row r="196" spans="1:38" ht="13.5" customHeight="1" x14ac:dyDescent="0.25">
      <c r="A196" s="3">
        <v>68</v>
      </c>
      <c r="B196" s="60"/>
      <c r="C196" s="60"/>
      <c r="D196" s="60"/>
      <c r="E196" s="60"/>
      <c r="F196" s="60"/>
      <c r="G196" s="13">
        <v>45971</v>
      </c>
      <c r="H196" s="31" t="s">
        <v>1524</v>
      </c>
      <c r="I196" s="5" t="s">
        <v>979</v>
      </c>
      <c r="J196" s="5" t="s">
        <v>401</v>
      </c>
      <c r="K196" s="5" t="s">
        <v>1524</v>
      </c>
      <c r="L196" s="5">
        <v>202.47</v>
      </c>
      <c r="M196" s="5" t="s">
        <v>1519</v>
      </c>
      <c r="N196" s="5" t="s">
        <v>1524</v>
      </c>
      <c r="O196" s="5">
        <v>341.98</v>
      </c>
      <c r="P196" s="5" t="s">
        <v>418</v>
      </c>
      <c r="Q196" s="5" t="s">
        <v>1525</v>
      </c>
      <c r="R196" s="5">
        <v>638.76</v>
      </c>
      <c r="S196" s="32" t="s">
        <v>1526</v>
      </c>
      <c r="T196" s="31" t="s">
        <v>85</v>
      </c>
      <c r="U196" s="5" t="s">
        <v>85</v>
      </c>
      <c r="V196" s="5" t="s">
        <v>85</v>
      </c>
      <c r="W196" s="5" t="s">
        <v>85</v>
      </c>
      <c r="X196" s="5" t="s">
        <v>85</v>
      </c>
      <c r="Y196" s="5" t="s">
        <v>85</v>
      </c>
      <c r="Z196" s="5" t="s">
        <v>85</v>
      </c>
      <c r="AA196" s="5" t="s">
        <v>85</v>
      </c>
      <c r="AB196" s="5" t="s">
        <v>85</v>
      </c>
      <c r="AC196" s="5" t="s">
        <v>85</v>
      </c>
      <c r="AD196" s="5" t="s">
        <v>85</v>
      </c>
      <c r="AE196" s="32" t="s">
        <v>85</v>
      </c>
      <c r="AF196" s="31" t="s">
        <v>1521</v>
      </c>
      <c r="AG196" s="5">
        <v>65.78</v>
      </c>
      <c r="AH196" s="5">
        <v>65.78</v>
      </c>
      <c r="AI196" s="5">
        <v>131.56</v>
      </c>
      <c r="AJ196" s="5">
        <v>151.25</v>
      </c>
      <c r="AK196" s="32" t="s">
        <v>1517</v>
      </c>
      <c r="AL196" s="27"/>
    </row>
    <row r="197" spans="1:38" ht="13.5" customHeight="1" x14ac:dyDescent="0.25">
      <c r="A197" s="3">
        <v>69</v>
      </c>
      <c r="B197" s="60" t="s">
        <v>21</v>
      </c>
      <c r="C197" s="60" t="s">
        <v>1171</v>
      </c>
      <c r="D197" s="60" t="s">
        <v>43</v>
      </c>
      <c r="E197" s="60" t="s">
        <v>319</v>
      </c>
      <c r="F197" s="61">
        <v>45968</v>
      </c>
      <c r="G197" s="13">
        <v>45970</v>
      </c>
      <c r="H197" s="35">
        <v>0.2986111111111111</v>
      </c>
      <c r="I197" s="5">
        <v>110</v>
      </c>
      <c r="J197" s="5" t="s">
        <v>401</v>
      </c>
      <c r="K197" s="8">
        <v>0.2986111111111111</v>
      </c>
      <c r="L197" s="5">
        <v>232</v>
      </c>
      <c r="M197" s="5" t="s">
        <v>401</v>
      </c>
      <c r="N197" s="8">
        <v>0.2986111111111111</v>
      </c>
      <c r="O197" s="5">
        <v>506</v>
      </c>
      <c r="P197" s="5" t="s">
        <v>401</v>
      </c>
      <c r="Q197" s="8">
        <v>0.2986111111111111</v>
      </c>
      <c r="R197" s="5">
        <v>696</v>
      </c>
      <c r="S197" s="32" t="s">
        <v>446</v>
      </c>
      <c r="T197" s="35">
        <v>0.33680555555555558</v>
      </c>
      <c r="U197" s="5">
        <v>146</v>
      </c>
      <c r="V197" s="5" t="s">
        <v>446</v>
      </c>
      <c r="W197" s="8">
        <v>0.33680555555555558</v>
      </c>
      <c r="X197" s="5">
        <v>146</v>
      </c>
      <c r="Y197" s="5" t="s">
        <v>446</v>
      </c>
      <c r="Z197" s="8">
        <v>0.33680555555555558</v>
      </c>
      <c r="AA197" s="5">
        <v>554</v>
      </c>
      <c r="AB197" s="5" t="s">
        <v>401</v>
      </c>
      <c r="AC197" s="8">
        <v>0.60763888888888884</v>
      </c>
      <c r="AD197" s="5">
        <v>875</v>
      </c>
      <c r="AE197" s="32" t="s">
        <v>544</v>
      </c>
      <c r="AF197" s="35">
        <v>0.1875</v>
      </c>
      <c r="AG197" s="5">
        <v>55.418999999999997</v>
      </c>
      <c r="AH197" s="5">
        <v>55.418999999999997</v>
      </c>
      <c r="AI197" s="5">
        <v>110.83799999999999</v>
      </c>
      <c r="AJ197" s="5">
        <v>197.10599999999999</v>
      </c>
      <c r="AK197" s="32" t="s">
        <v>1518</v>
      </c>
      <c r="AL197" s="27"/>
    </row>
    <row r="198" spans="1:38" ht="13.5" customHeight="1" x14ac:dyDescent="0.25">
      <c r="A198" s="3">
        <v>69</v>
      </c>
      <c r="B198" s="60"/>
      <c r="C198" s="60"/>
      <c r="D198" s="60"/>
      <c r="E198" s="60"/>
      <c r="F198" s="60"/>
      <c r="G198" s="13">
        <v>45972</v>
      </c>
      <c r="H198" s="31" t="s">
        <v>659</v>
      </c>
      <c r="I198" s="5" t="s">
        <v>659</v>
      </c>
      <c r="J198" s="5" t="s">
        <v>659</v>
      </c>
      <c r="K198" s="5" t="s">
        <v>659</v>
      </c>
      <c r="L198" s="5" t="s">
        <v>659</v>
      </c>
      <c r="M198" s="5" t="s">
        <v>659</v>
      </c>
      <c r="N198" s="5" t="s">
        <v>659</v>
      </c>
      <c r="O198" s="5" t="s">
        <v>659</v>
      </c>
      <c r="P198" s="5" t="s">
        <v>659</v>
      </c>
      <c r="Q198" s="5" t="s">
        <v>659</v>
      </c>
      <c r="R198" s="5" t="s">
        <v>659</v>
      </c>
      <c r="S198" s="32" t="s">
        <v>659</v>
      </c>
      <c r="T198" s="35">
        <v>0.59027777777777779</v>
      </c>
      <c r="U198" s="5">
        <v>54</v>
      </c>
      <c r="V198" s="5" t="s">
        <v>1956</v>
      </c>
      <c r="W198" s="8">
        <v>0.59027777777777779</v>
      </c>
      <c r="X198" s="5">
        <v>54</v>
      </c>
      <c r="Y198" s="5" t="s">
        <v>1956</v>
      </c>
      <c r="Z198" s="8">
        <v>0.65277777777777779</v>
      </c>
      <c r="AA198" s="5">
        <v>184</v>
      </c>
      <c r="AB198" s="5" t="s">
        <v>401</v>
      </c>
      <c r="AC198" s="8">
        <v>0.59027777777777779</v>
      </c>
      <c r="AD198" s="5">
        <v>324</v>
      </c>
      <c r="AE198" s="32" t="s">
        <v>401</v>
      </c>
      <c r="AF198" s="35">
        <v>0.27083333333333331</v>
      </c>
      <c r="AG198" s="5">
        <v>56.339999999999996</v>
      </c>
      <c r="AH198" s="5">
        <v>56.339999999999996</v>
      </c>
      <c r="AI198" s="5">
        <v>112.67999999999999</v>
      </c>
      <c r="AJ198" s="5">
        <v>190.26</v>
      </c>
      <c r="AK198" s="32" t="s">
        <v>1518</v>
      </c>
      <c r="AL198" s="27"/>
    </row>
    <row r="199" spans="1:38" ht="13.5" customHeight="1" x14ac:dyDescent="0.25">
      <c r="A199" s="3">
        <v>69</v>
      </c>
      <c r="B199" s="60"/>
      <c r="C199" s="60"/>
      <c r="D199" s="60"/>
      <c r="E199" s="60"/>
      <c r="F199" s="60"/>
      <c r="G199" s="13">
        <v>45975</v>
      </c>
      <c r="H199" s="31" t="s">
        <v>659</v>
      </c>
      <c r="I199" s="5" t="s">
        <v>659</v>
      </c>
      <c r="J199" s="5" t="s">
        <v>659</v>
      </c>
      <c r="K199" s="5" t="s">
        <v>659</v>
      </c>
      <c r="L199" s="5" t="s">
        <v>659</v>
      </c>
      <c r="M199" s="5" t="s">
        <v>659</v>
      </c>
      <c r="N199" s="5" t="s">
        <v>659</v>
      </c>
      <c r="O199" s="5" t="s">
        <v>659</v>
      </c>
      <c r="P199" s="5" t="s">
        <v>659</v>
      </c>
      <c r="Q199" s="5" t="s">
        <v>659</v>
      </c>
      <c r="R199" s="5" t="s">
        <v>659</v>
      </c>
      <c r="S199" s="32" t="s">
        <v>659</v>
      </c>
      <c r="T199" s="35">
        <v>0.3125</v>
      </c>
      <c r="U199" s="5">
        <v>54</v>
      </c>
      <c r="V199" s="5" t="s">
        <v>1956</v>
      </c>
      <c r="W199" s="8">
        <v>0.3125</v>
      </c>
      <c r="X199" s="5">
        <v>54</v>
      </c>
      <c r="Y199" s="5" t="s">
        <v>1956</v>
      </c>
      <c r="Z199" s="8">
        <v>0.3125</v>
      </c>
      <c r="AA199" s="5">
        <v>174</v>
      </c>
      <c r="AB199" s="5" t="s">
        <v>401</v>
      </c>
      <c r="AC199" s="8">
        <v>0.3125</v>
      </c>
      <c r="AD199" s="5">
        <v>323</v>
      </c>
      <c r="AE199" s="32" t="s">
        <v>401</v>
      </c>
      <c r="AF199" s="35">
        <v>0.4375</v>
      </c>
      <c r="AG199" s="5">
        <v>58.14</v>
      </c>
      <c r="AH199" s="5">
        <v>58.14</v>
      </c>
      <c r="AI199" s="5">
        <v>116.28</v>
      </c>
      <c r="AJ199" s="5">
        <v>190.26</v>
      </c>
      <c r="AK199" s="32" t="s">
        <v>1518</v>
      </c>
      <c r="AL199" s="27"/>
    </row>
    <row r="200" spans="1:38" ht="13.5" customHeight="1" x14ac:dyDescent="0.25">
      <c r="A200" s="3">
        <v>70</v>
      </c>
      <c r="B200" s="60" t="s">
        <v>42</v>
      </c>
      <c r="C200" s="60" t="s">
        <v>1516</v>
      </c>
      <c r="D200" s="60" t="s">
        <v>11</v>
      </c>
      <c r="E200" s="60" t="s">
        <v>135</v>
      </c>
      <c r="F200" s="61">
        <v>45967</v>
      </c>
      <c r="G200" s="13">
        <v>45969</v>
      </c>
      <c r="H200" s="31" t="s">
        <v>659</v>
      </c>
      <c r="I200" s="5" t="s">
        <v>659</v>
      </c>
      <c r="J200" s="5" t="s">
        <v>659</v>
      </c>
      <c r="K200" s="5" t="s">
        <v>659</v>
      </c>
      <c r="L200" s="5" t="s">
        <v>659</v>
      </c>
      <c r="M200" s="5" t="s">
        <v>659</v>
      </c>
      <c r="N200" s="5" t="s">
        <v>659</v>
      </c>
      <c r="O200" s="5" t="s">
        <v>659</v>
      </c>
      <c r="P200" s="5" t="s">
        <v>659</v>
      </c>
      <c r="Q200" s="5" t="s">
        <v>659</v>
      </c>
      <c r="R200" s="5" t="s">
        <v>659</v>
      </c>
      <c r="S200" s="32" t="s">
        <v>659</v>
      </c>
      <c r="T200" s="31" t="s">
        <v>1912</v>
      </c>
      <c r="U200" s="5">
        <v>108</v>
      </c>
      <c r="V200" s="5" t="s">
        <v>778</v>
      </c>
      <c r="W200" s="5" t="s">
        <v>1912</v>
      </c>
      <c r="X200" s="5">
        <v>140</v>
      </c>
      <c r="Y200" s="5" t="s">
        <v>778</v>
      </c>
      <c r="Z200" s="5" t="s">
        <v>1912</v>
      </c>
      <c r="AA200" s="5">
        <v>280</v>
      </c>
      <c r="AB200" s="5" t="s">
        <v>778</v>
      </c>
      <c r="AC200" s="5" t="s">
        <v>1912</v>
      </c>
      <c r="AD200" s="5">
        <v>538</v>
      </c>
      <c r="AE200" s="32" t="s">
        <v>778</v>
      </c>
      <c r="AF200" s="31" t="s">
        <v>85</v>
      </c>
      <c r="AG200" s="5" t="s">
        <v>85</v>
      </c>
      <c r="AH200" s="5" t="s">
        <v>85</v>
      </c>
      <c r="AI200" s="5" t="s">
        <v>85</v>
      </c>
      <c r="AJ200" s="5" t="s">
        <v>85</v>
      </c>
      <c r="AK200" s="32"/>
      <c r="AL200" s="27" t="s">
        <v>1913</v>
      </c>
    </row>
    <row r="201" spans="1:38" ht="13.5" customHeight="1" x14ac:dyDescent="0.25">
      <c r="A201" s="3">
        <v>70</v>
      </c>
      <c r="B201" s="60"/>
      <c r="C201" s="60"/>
      <c r="D201" s="60"/>
      <c r="E201" s="60"/>
      <c r="F201" s="60"/>
      <c r="G201" s="13">
        <v>45971</v>
      </c>
      <c r="H201" s="31" t="s">
        <v>659</v>
      </c>
      <c r="I201" s="5" t="s">
        <v>659</v>
      </c>
      <c r="J201" s="5" t="s">
        <v>659</v>
      </c>
      <c r="K201" s="5" t="s">
        <v>659</v>
      </c>
      <c r="L201" s="5" t="s">
        <v>659</v>
      </c>
      <c r="M201" s="5" t="s">
        <v>659</v>
      </c>
      <c r="N201" s="5" t="s">
        <v>659</v>
      </c>
      <c r="O201" s="5" t="s">
        <v>659</v>
      </c>
      <c r="P201" s="5" t="s">
        <v>659</v>
      </c>
      <c r="Q201" s="5" t="s">
        <v>659</v>
      </c>
      <c r="R201" s="5" t="s">
        <v>659</v>
      </c>
      <c r="S201" s="32" t="s">
        <v>659</v>
      </c>
      <c r="T201" s="31" t="s">
        <v>1914</v>
      </c>
      <c r="U201" s="5">
        <v>75</v>
      </c>
      <c r="V201" s="5" t="s">
        <v>600</v>
      </c>
      <c r="W201" s="5" t="s">
        <v>1914</v>
      </c>
      <c r="X201" s="5">
        <v>109</v>
      </c>
      <c r="Y201" s="5" t="s">
        <v>600</v>
      </c>
      <c r="Z201" s="5" t="s">
        <v>1914</v>
      </c>
      <c r="AA201" s="5">
        <v>188</v>
      </c>
      <c r="AB201" s="5" t="s">
        <v>778</v>
      </c>
      <c r="AC201" s="5" t="s">
        <v>1914</v>
      </c>
      <c r="AD201" s="5">
        <v>348</v>
      </c>
      <c r="AE201" s="32" t="s">
        <v>778</v>
      </c>
      <c r="AF201" s="31" t="s">
        <v>1915</v>
      </c>
      <c r="AG201" s="5">
        <v>134</v>
      </c>
      <c r="AH201" s="5">
        <v>134</v>
      </c>
      <c r="AI201" s="5">
        <v>268</v>
      </c>
      <c r="AJ201" s="5">
        <v>308</v>
      </c>
      <c r="AK201" s="32" t="s">
        <v>1670</v>
      </c>
      <c r="AL201" s="27"/>
    </row>
    <row r="202" spans="1:38" ht="13.5" customHeight="1" x14ac:dyDescent="0.25">
      <c r="A202" s="3">
        <v>70</v>
      </c>
      <c r="B202" s="60"/>
      <c r="C202" s="60"/>
      <c r="D202" s="60"/>
      <c r="E202" s="60"/>
      <c r="F202" s="60"/>
      <c r="G202" s="13">
        <v>45974</v>
      </c>
      <c r="H202" s="31" t="s">
        <v>659</v>
      </c>
      <c r="I202" s="5" t="s">
        <v>659</v>
      </c>
      <c r="J202" s="5" t="s">
        <v>659</v>
      </c>
      <c r="K202" s="5" t="s">
        <v>659</v>
      </c>
      <c r="L202" s="5" t="s">
        <v>659</v>
      </c>
      <c r="M202" s="5" t="s">
        <v>659</v>
      </c>
      <c r="N202" s="5" t="s">
        <v>659</v>
      </c>
      <c r="O202" s="5" t="s">
        <v>659</v>
      </c>
      <c r="P202" s="5" t="s">
        <v>659</v>
      </c>
      <c r="Q202" s="5" t="s">
        <v>659</v>
      </c>
      <c r="R202" s="5" t="s">
        <v>659</v>
      </c>
      <c r="S202" s="32" t="s">
        <v>659</v>
      </c>
      <c r="T202" s="31" t="s">
        <v>1916</v>
      </c>
      <c r="U202" s="5">
        <v>95</v>
      </c>
      <c r="V202" s="5" t="s">
        <v>778</v>
      </c>
      <c r="W202" s="5" t="s">
        <v>1916</v>
      </c>
      <c r="X202" s="5">
        <v>136</v>
      </c>
      <c r="Y202" s="5" t="s">
        <v>778</v>
      </c>
      <c r="Z202" s="5" t="s">
        <v>1916</v>
      </c>
      <c r="AA202" s="5">
        <v>251</v>
      </c>
      <c r="AB202" s="5" t="s">
        <v>570</v>
      </c>
      <c r="AC202" s="5" t="s">
        <v>1916</v>
      </c>
      <c r="AD202" s="5">
        <v>439</v>
      </c>
      <c r="AE202" s="32" t="s">
        <v>570</v>
      </c>
      <c r="AF202" s="31" t="s">
        <v>1915</v>
      </c>
      <c r="AG202" s="5">
        <v>134</v>
      </c>
      <c r="AH202" s="5">
        <v>134</v>
      </c>
      <c r="AI202" s="5">
        <v>268</v>
      </c>
      <c r="AJ202" s="5">
        <v>308</v>
      </c>
      <c r="AK202" s="32" t="s">
        <v>1670</v>
      </c>
      <c r="AL202" s="27"/>
    </row>
    <row r="203" spans="1:38" ht="13.5" customHeight="1" x14ac:dyDescent="0.25">
      <c r="A203" s="3">
        <v>71</v>
      </c>
      <c r="B203" s="60" t="s">
        <v>43</v>
      </c>
      <c r="C203" s="60" t="s">
        <v>319</v>
      </c>
      <c r="D203" s="60" t="s">
        <v>27</v>
      </c>
      <c r="E203" s="60" t="s">
        <v>135</v>
      </c>
      <c r="F203" s="61">
        <v>45973</v>
      </c>
      <c r="G203" s="13">
        <v>45975</v>
      </c>
      <c r="H203" s="31" t="s">
        <v>659</v>
      </c>
      <c r="I203" s="5" t="s">
        <v>659</v>
      </c>
      <c r="J203" s="5" t="s">
        <v>659</v>
      </c>
      <c r="K203" s="5" t="s">
        <v>659</v>
      </c>
      <c r="L203" s="5" t="s">
        <v>659</v>
      </c>
      <c r="M203" s="5" t="s">
        <v>659</v>
      </c>
      <c r="N203" s="5" t="s">
        <v>659</v>
      </c>
      <c r="O203" s="5" t="s">
        <v>659</v>
      </c>
      <c r="P203" s="5" t="s">
        <v>659</v>
      </c>
      <c r="Q203" s="5" t="s">
        <v>659</v>
      </c>
      <c r="R203" s="5" t="s">
        <v>659</v>
      </c>
      <c r="S203" s="32" t="s">
        <v>659</v>
      </c>
      <c r="T203" s="31" t="s">
        <v>1918</v>
      </c>
      <c r="U203" s="5">
        <v>150</v>
      </c>
      <c r="V203" s="5" t="s">
        <v>778</v>
      </c>
      <c r="W203" s="5" t="s">
        <v>1918</v>
      </c>
      <c r="X203" s="5">
        <v>192</v>
      </c>
      <c r="Y203" s="5" t="s">
        <v>778</v>
      </c>
      <c r="Z203" s="5" t="s">
        <v>1918</v>
      </c>
      <c r="AA203" s="5">
        <v>332</v>
      </c>
      <c r="AB203" s="5" t="s">
        <v>1919</v>
      </c>
      <c r="AC203" s="5" t="s">
        <v>1918</v>
      </c>
      <c r="AD203" s="5">
        <v>601</v>
      </c>
      <c r="AE203" s="32" t="s">
        <v>1919</v>
      </c>
      <c r="AF203" s="31" t="s">
        <v>1920</v>
      </c>
      <c r="AG203" s="5">
        <v>138</v>
      </c>
      <c r="AH203" s="5">
        <v>138</v>
      </c>
      <c r="AI203" s="5">
        <v>276</v>
      </c>
      <c r="AJ203" s="5">
        <v>453</v>
      </c>
      <c r="AK203" s="32" t="s">
        <v>1670</v>
      </c>
      <c r="AL203" s="27"/>
    </row>
    <row r="204" spans="1:38" ht="13.5" customHeight="1" x14ac:dyDescent="0.25">
      <c r="A204" s="3">
        <v>71</v>
      </c>
      <c r="B204" s="60"/>
      <c r="C204" s="60"/>
      <c r="D204" s="60"/>
      <c r="E204" s="60"/>
      <c r="F204" s="60"/>
      <c r="G204" s="13">
        <v>45977</v>
      </c>
      <c r="H204" s="31" t="s">
        <v>659</v>
      </c>
      <c r="I204" s="5" t="s">
        <v>659</v>
      </c>
      <c r="J204" s="5" t="s">
        <v>659</v>
      </c>
      <c r="K204" s="5" t="s">
        <v>659</v>
      </c>
      <c r="L204" s="5" t="s">
        <v>659</v>
      </c>
      <c r="M204" s="5" t="s">
        <v>659</v>
      </c>
      <c r="N204" s="5" t="s">
        <v>659</v>
      </c>
      <c r="O204" s="5" t="s">
        <v>659</v>
      </c>
      <c r="P204" s="5" t="s">
        <v>659</v>
      </c>
      <c r="Q204" s="5" t="s">
        <v>659</v>
      </c>
      <c r="R204" s="5" t="s">
        <v>659</v>
      </c>
      <c r="S204" s="32" t="s">
        <v>659</v>
      </c>
      <c r="T204" s="31" t="s">
        <v>1918</v>
      </c>
      <c r="U204" s="5">
        <v>117</v>
      </c>
      <c r="V204" s="5" t="s">
        <v>196</v>
      </c>
      <c r="W204" s="5" t="s">
        <v>1918</v>
      </c>
      <c r="X204" s="5">
        <v>136</v>
      </c>
      <c r="Y204" s="5" t="s">
        <v>196</v>
      </c>
      <c r="Z204" s="5" t="s">
        <v>1918</v>
      </c>
      <c r="AA204" s="5">
        <v>264</v>
      </c>
      <c r="AB204" s="5" t="s">
        <v>1919</v>
      </c>
      <c r="AC204" s="5" t="s">
        <v>1918</v>
      </c>
      <c r="AD204" s="5">
        <v>542</v>
      </c>
      <c r="AE204" s="32" t="s">
        <v>1919</v>
      </c>
      <c r="AF204" s="31" t="s">
        <v>1921</v>
      </c>
      <c r="AG204" s="5">
        <v>109</v>
      </c>
      <c r="AH204" s="5">
        <v>109</v>
      </c>
      <c r="AI204" s="5">
        <v>218</v>
      </c>
      <c r="AJ204" s="5">
        <v>390</v>
      </c>
      <c r="AK204" s="32" t="s">
        <v>1670</v>
      </c>
      <c r="AL204" s="27"/>
    </row>
    <row r="205" spans="1:38" ht="13.5" customHeight="1" x14ac:dyDescent="0.25">
      <c r="A205" s="3">
        <v>71</v>
      </c>
      <c r="B205" s="60"/>
      <c r="C205" s="60"/>
      <c r="D205" s="60"/>
      <c r="E205" s="60"/>
      <c r="F205" s="60"/>
      <c r="G205" s="13">
        <v>45980</v>
      </c>
      <c r="H205" s="31" t="s">
        <v>1922</v>
      </c>
      <c r="I205" s="5">
        <v>112</v>
      </c>
      <c r="J205" s="5" t="s">
        <v>778</v>
      </c>
      <c r="K205" s="5" t="s">
        <v>1922</v>
      </c>
      <c r="L205" s="5">
        <v>112</v>
      </c>
      <c r="M205" s="5" t="s">
        <v>778</v>
      </c>
      <c r="N205" s="5" t="s">
        <v>1922</v>
      </c>
      <c r="O205" s="5">
        <v>263</v>
      </c>
      <c r="P205" s="5" t="s">
        <v>196</v>
      </c>
      <c r="Q205" s="5" t="s">
        <v>1923</v>
      </c>
      <c r="R205" s="5">
        <v>549</v>
      </c>
      <c r="S205" s="32" t="s">
        <v>570</v>
      </c>
      <c r="T205" s="31" t="s">
        <v>115</v>
      </c>
      <c r="U205" s="5" t="s">
        <v>115</v>
      </c>
      <c r="V205" s="5" t="s">
        <v>115</v>
      </c>
      <c r="W205" s="5" t="s">
        <v>115</v>
      </c>
      <c r="X205" s="5" t="s">
        <v>115</v>
      </c>
      <c r="Y205" s="5" t="s">
        <v>115</v>
      </c>
      <c r="Z205" s="5" t="s">
        <v>115</v>
      </c>
      <c r="AA205" s="5" t="s">
        <v>115</v>
      </c>
      <c r="AB205" s="5" t="s">
        <v>115</v>
      </c>
      <c r="AC205" s="5" t="s">
        <v>115</v>
      </c>
      <c r="AD205" s="5" t="s">
        <v>115</v>
      </c>
      <c r="AE205" s="32" t="s">
        <v>115</v>
      </c>
      <c r="AF205" s="31" t="s">
        <v>1920</v>
      </c>
      <c r="AG205" s="5">
        <v>120</v>
      </c>
      <c r="AH205" s="5">
        <v>120</v>
      </c>
      <c r="AI205" s="5">
        <v>218</v>
      </c>
      <c r="AJ205" s="5">
        <v>390</v>
      </c>
      <c r="AK205" s="32" t="s">
        <v>1670</v>
      </c>
      <c r="AL205" s="27"/>
    </row>
    <row r="206" spans="1:38" ht="13.5" customHeight="1" x14ac:dyDescent="0.25">
      <c r="A206" s="3">
        <v>72</v>
      </c>
      <c r="B206" s="60" t="s">
        <v>11</v>
      </c>
      <c r="C206" s="60" t="s">
        <v>135</v>
      </c>
      <c r="D206" s="60" t="s">
        <v>20</v>
      </c>
      <c r="E206" s="60" t="s">
        <v>179</v>
      </c>
      <c r="F206" s="61">
        <v>45982</v>
      </c>
      <c r="G206" s="13">
        <v>45984</v>
      </c>
      <c r="H206" s="35">
        <v>0.4236111111111111</v>
      </c>
      <c r="I206" s="5">
        <v>193</v>
      </c>
      <c r="J206" s="5" t="s">
        <v>401</v>
      </c>
      <c r="K206" s="8">
        <v>0.4236111111111111</v>
      </c>
      <c r="L206" s="5">
        <v>227</v>
      </c>
      <c r="M206" s="5" t="s">
        <v>401</v>
      </c>
      <c r="N206" s="8">
        <v>0.4236111111111111</v>
      </c>
      <c r="O206" s="5">
        <v>474</v>
      </c>
      <c r="P206" s="5" t="s">
        <v>401</v>
      </c>
      <c r="Q206" s="8">
        <v>0.4236111111111111</v>
      </c>
      <c r="R206" s="5">
        <v>904</v>
      </c>
      <c r="S206" s="32" t="s">
        <v>967</v>
      </c>
      <c r="T206" s="35">
        <v>0.77430555555555558</v>
      </c>
      <c r="U206" s="5">
        <v>226</v>
      </c>
      <c r="V206" s="5" t="s">
        <v>444</v>
      </c>
      <c r="W206" s="8">
        <v>0.77430555555555558</v>
      </c>
      <c r="X206" s="5">
        <v>226</v>
      </c>
      <c r="Y206" s="5" t="s">
        <v>444</v>
      </c>
      <c r="Z206" s="8">
        <v>0.77430555555555558</v>
      </c>
      <c r="AA206" s="5">
        <v>452</v>
      </c>
      <c r="AB206" s="5" t="s">
        <v>444</v>
      </c>
      <c r="AC206" s="8">
        <v>0.77430555555555558</v>
      </c>
      <c r="AD206" s="5">
        <v>1625</v>
      </c>
      <c r="AE206" s="32" t="s">
        <v>544</v>
      </c>
      <c r="AF206" s="35">
        <v>0.33124999999999999</v>
      </c>
      <c r="AG206" s="5">
        <v>140</v>
      </c>
      <c r="AH206" s="5">
        <v>140</v>
      </c>
      <c r="AI206" s="5">
        <v>280</v>
      </c>
      <c r="AJ206" s="5">
        <v>279</v>
      </c>
      <c r="AK206" s="32" t="s">
        <v>694</v>
      </c>
      <c r="AL206" s="27"/>
    </row>
    <row r="207" spans="1:38" ht="13.5" customHeight="1" x14ac:dyDescent="0.25">
      <c r="A207" s="3">
        <v>72</v>
      </c>
      <c r="B207" s="60"/>
      <c r="C207" s="60"/>
      <c r="D207" s="60"/>
      <c r="E207" s="60"/>
      <c r="F207" s="60"/>
      <c r="G207" s="13">
        <v>45986</v>
      </c>
      <c r="H207" s="35">
        <v>0.38194444444444442</v>
      </c>
      <c r="I207" s="5">
        <v>109</v>
      </c>
      <c r="J207" s="5" t="s">
        <v>446</v>
      </c>
      <c r="K207" s="8">
        <v>0.38194444444444442</v>
      </c>
      <c r="L207" s="5">
        <v>188</v>
      </c>
      <c r="M207" s="5" t="s">
        <v>446</v>
      </c>
      <c r="N207" s="8">
        <v>0.38194444444444442</v>
      </c>
      <c r="O207" s="5">
        <v>390</v>
      </c>
      <c r="P207" s="5" t="s">
        <v>446</v>
      </c>
      <c r="Q207" s="8">
        <v>0.38194444444444442</v>
      </c>
      <c r="R207" s="5">
        <v>712</v>
      </c>
      <c r="S207" s="32" t="s">
        <v>347</v>
      </c>
      <c r="T207" s="35">
        <v>0.49652777777777779</v>
      </c>
      <c r="U207" s="5">
        <v>262</v>
      </c>
      <c r="V207" s="5" t="s">
        <v>444</v>
      </c>
      <c r="W207" s="8">
        <v>0.49652777777777779</v>
      </c>
      <c r="X207" s="5">
        <v>262</v>
      </c>
      <c r="Y207" s="5" t="s">
        <v>444</v>
      </c>
      <c r="Z207" s="8">
        <v>0.49652777777777779</v>
      </c>
      <c r="AA207" s="5">
        <v>590</v>
      </c>
      <c r="AB207" s="5" t="s">
        <v>444</v>
      </c>
      <c r="AC207" s="8">
        <v>0.49652777777777779</v>
      </c>
      <c r="AD207" s="5">
        <v>1260</v>
      </c>
      <c r="AE207" s="32" t="s">
        <v>444</v>
      </c>
      <c r="AF207" s="35">
        <v>0.62291666666666667</v>
      </c>
      <c r="AG207" s="5">
        <v>90</v>
      </c>
      <c r="AH207" s="5">
        <v>90</v>
      </c>
      <c r="AI207" s="5">
        <v>180</v>
      </c>
      <c r="AJ207" s="5">
        <v>180</v>
      </c>
      <c r="AK207" s="32" t="s">
        <v>694</v>
      </c>
      <c r="AL207" s="27"/>
    </row>
    <row r="208" spans="1:38" ht="13.5" customHeight="1" x14ac:dyDescent="0.25">
      <c r="A208" s="3">
        <v>72</v>
      </c>
      <c r="B208" s="60"/>
      <c r="C208" s="60"/>
      <c r="D208" s="60"/>
      <c r="E208" s="60"/>
      <c r="F208" s="60"/>
      <c r="G208" s="13">
        <v>45989</v>
      </c>
      <c r="H208" s="35">
        <v>0.66666666666666663</v>
      </c>
      <c r="I208" s="5">
        <v>150</v>
      </c>
      <c r="J208" s="5" t="s">
        <v>347</v>
      </c>
      <c r="K208" s="8">
        <v>0.66666666666666663</v>
      </c>
      <c r="L208" s="5">
        <v>258</v>
      </c>
      <c r="M208" s="5" t="s">
        <v>347</v>
      </c>
      <c r="N208" s="8">
        <v>0.50694444444444442</v>
      </c>
      <c r="O208" s="5">
        <v>487</v>
      </c>
      <c r="P208" s="5" t="s">
        <v>446</v>
      </c>
      <c r="Q208" s="8">
        <v>0.50694444444444442</v>
      </c>
      <c r="R208" s="5">
        <v>863</v>
      </c>
      <c r="S208" s="32" t="s">
        <v>446</v>
      </c>
      <c r="T208" s="35">
        <v>0.77430555555555558</v>
      </c>
      <c r="U208" s="5">
        <v>225</v>
      </c>
      <c r="V208" s="5" t="s">
        <v>444</v>
      </c>
      <c r="W208" s="8">
        <v>0.77430555555555558</v>
      </c>
      <c r="X208" s="5">
        <v>225</v>
      </c>
      <c r="Y208" s="5" t="s">
        <v>444</v>
      </c>
      <c r="Z208" s="8">
        <v>0.77430555555555558</v>
      </c>
      <c r="AA208" s="5">
        <v>450</v>
      </c>
      <c r="AB208" s="5" t="s">
        <v>444</v>
      </c>
      <c r="AC208" s="8">
        <v>0.77430555555555558</v>
      </c>
      <c r="AD208" s="5">
        <v>1093</v>
      </c>
      <c r="AE208" s="32" t="s">
        <v>444</v>
      </c>
      <c r="AF208" s="35">
        <v>0.28958333333333336</v>
      </c>
      <c r="AG208" s="5">
        <v>122</v>
      </c>
      <c r="AH208" s="5">
        <v>122</v>
      </c>
      <c r="AI208" s="5">
        <v>244</v>
      </c>
      <c r="AJ208" s="5">
        <v>243</v>
      </c>
      <c r="AK208" s="32" t="s">
        <v>694</v>
      </c>
      <c r="AL208" s="27"/>
    </row>
    <row r="209" spans="1:38" ht="13.5" customHeight="1" x14ac:dyDescent="0.25">
      <c r="A209" s="3">
        <v>73</v>
      </c>
      <c r="B209" s="60" t="s">
        <v>21</v>
      </c>
      <c r="C209" s="60" t="s">
        <v>1171</v>
      </c>
      <c r="D209" s="60" t="s">
        <v>20</v>
      </c>
      <c r="E209" s="60" t="s">
        <v>179</v>
      </c>
      <c r="F209" s="61">
        <v>45968</v>
      </c>
      <c r="G209" s="13">
        <v>45970</v>
      </c>
      <c r="H209" s="33" t="s">
        <v>1457</v>
      </c>
      <c r="I209" s="5">
        <v>164.77</v>
      </c>
      <c r="J209" s="5" t="s">
        <v>823</v>
      </c>
      <c r="K209" s="15" t="s">
        <v>1457</v>
      </c>
      <c r="L209" s="5">
        <v>246.77</v>
      </c>
      <c r="M209" s="5" t="s">
        <v>823</v>
      </c>
      <c r="N209" s="5" t="s">
        <v>659</v>
      </c>
      <c r="O209" s="5" t="s">
        <v>659</v>
      </c>
      <c r="P209" s="5" t="s">
        <v>659</v>
      </c>
      <c r="Q209" s="5" t="s">
        <v>659</v>
      </c>
      <c r="R209" s="5" t="s">
        <v>659</v>
      </c>
      <c r="S209" s="32" t="s">
        <v>659</v>
      </c>
      <c r="T209" s="33" t="s">
        <v>1458</v>
      </c>
      <c r="U209" s="5">
        <v>246.99</v>
      </c>
      <c r="V209" s="5" t="s">
        <v>88</v>
      </c>
      <c r="W209" s="15" t="s">
        <v>1458</v>
      </c>
      <c r="X209" s="5">
        <v>275.99</v>
      </c>
      <c r="Y209" s="5" t="s">
        <v>88</v>
      </c>
      <c r="Z209" s="15" t="s">
        <v>1458</v>
      </c>
      <c r="AA209" s="5">
        <v>544</v>
      </c>
      <c r="AB209" s="5" t="s">
        <v>825</v>
      </c>
      <c r="AC209" s="5" t="s">
        <v>1459</v>
      </c>
      <c r="AD209" s="5">
        <v>756</v>
      </c>
      <c r="AE209" s="32" t="s">
        <v>1089</v>
      </c>
      <c r="AF209" s="33" t="s">
        <v>115</v>
      </c>
      <c r="AG209" s="15" t="s">
        <v>115</v>
      </c>
      <c r="AH209" s="15" t="s">
        <v>115</v>
      </c>
      <c r="AI209" s="15" t="s">
        <v>115</v>
      </c>
      <c r="AJ209" s="15" t="s">
        <v>115</v>
      </c>
      <c r="AK209" s="32" t="s">
        <v>115</v>
      </c>
      <c r="AL209" s="27" t="s">
        <v>1957</v>
      </c>
    </row>
    <row r="210" spans="1:38" ht="13.5" customHeight="1" x14ac:dyDescent="0.25">
      <c r="A210" s="3">
        <v>73</v>
      </c>
      <c r="B210" s="60"/>
      <c r="C210" s="60"/>
      <c r="D210" s="60"/>
      <c r="E210" s="60"/>
      <c r="F210" s="60"/>
      <c r="G210" s="13">
        <v>45972</v>
      </c>
      <c r="H210" s="31" t="s">
        <v>659</v>
      </c>
      <c r="I210" s="5" t="s">
        <v>659</v>
      </c>
      <c r="J210" s="5" t="s">
        <v>659</v>
      </c>
      <c r="K210" s="5" t="s">
        <v>659</v>
      </c>
      <c r="L210" s="5" t="s">
        <v>659</v>
      </c>
      <c r="M210" s="5" t="s">
        <v>659</v>
      </c>
      <c r="N210" s="5" t="s">
        <v>659</v>
      </c>
      <c r="O210" s="5" t="s">
        <v>659</v>
      </c>
      <c r="P210" s="5" t="s">
        <v>659</v>
      </c>
      <c r="Q210" s="5" t="s">
        <v>659</v>
      </c>
      <c r="R210" s="5" t="s">
        <v>659</v>
      </c>
      <c r="S210" s="32" t="s">
        <v>659</v>
      </c>
      <c r="T210" s="33" t="s">
        <v>1460</v>
      </c>
      <c r="U210" s="5">
        <v>180</v>
      </c>
      <c r="V210" s="5" t="s">
        <v>803</v>
      </c>
      <c r="W210" s="15" t="s">
        <v>1460</v>
      </c>
      <c r="X210" s="5">
        <v>180</v>
      </c>
      <c r="Y210" s="5" t="s">
        <v>803</v>
      </c>
      <c r="Z210" s="15" t="s">
        <v>1461</v>
      </c>
      <c r="AA210" s="5">
        <v>592.59</v>
      </c>
      <c r="AB210" s="5" t="s">
        <v>1462</v>
      </c>
      <c r="AC210" s="5" t="s">
        <v>1461</v>
      </c>
      <c r="AD210" s="5">
        <v>1400</v>
      </c>
      <c r="AE210" s="32" t="s">
        <v>1089</v>
      </c>
      <c r="AF210" s="35">
        <v>0.24861111111111112</v>
      </c>
      <c r="AG210" s="5">
        <v>154.99</v>
      </c>
      <c r="AH210" s="5">
        <v>154.99</v>
      </c>
      <c r="AI210" s="5">
        <v>309.98</v>
      </c>
      <c r="AJ210" s="5">
        <v>393.98</v>
      </c>
      <c r="AK210" s="32" t="s">
        <v>694</v>
      </c>
      <c r="AL210" s="27"/>
    </row>
    <row r="211" spans="1:38" ht="13.5" customHeight="1" x14ac:dyDescent="0.25">
      <c r="A211" s="3">
        <v>73</v>
      </c>
      <c r="B211" s="60"/>
      <c r="C211" s="60"/>
      <c r="D211" s="60"/>
      <c r="E211" s="60"/>
      <c r="F211" s="60"/>
      <c r="G211" s="13">
        <v>45975</v>
      </c>
      <c r="H211" s="33" t="s">
        <v>1463</v>
      </c>
      <c r="I211" s="5">
        <v>94.5</v>
      </c>
      <c r="J211" s="5" t="s">
        <v>95</v>
      </c>
      <c r="K211" s="15" t="s">
        <v>1463</v>
      </c>
      <c r="L211" s="5">
        <v>142.69999999999999</v>
      </c>
      <c r="M211" s="5" t="s">
        <v>95</v>
      </c>
      <c r="N211" s="5" t="s">
        <v>659</v>
      </c>
      <c r="O211" s="5" t="s">
        <v>659</v>
      </c>
      <c r="P211" s="5" t="s">
        <v>659</v>
      </c>
      <c r="Q211" s="5" t="s">
        <v>659</v>
      </c>
      <c r="R211" s="5" t="s">
        <v>659</v>
      </c>
      <c r="S211" s="32" t="s">
        <v>659</v>
      </c>
      <c r="T211" s="33" t="s">
        <v>1464</v>
      </c>
      <c r="U211" s="5">
        <v>216.42</v>
      </c>
      <c r="V211" s="5" t="s">
        <v>825</v>
      </c>
      <c r="W211" s="15" t="s">
        <v>1464</v>
      </c>
      <c r="X211" s="5">
        <v>216.42</v>
      </c>
      <c r="Y211" s="5" t="s">
        <v>825</v>
      </c>
      <c r="Z211" s="15" t="s">
        <v>1465</v>
      </c>
      <c r="AA211" s="5">
        <v>434</v>
      </c>
      <c r="AB211" s="5" t="s">
        <v>803</v>
      </c>
      <c r="AC211" s="5" t="s">
        <v>1459</v>
      </c>
      <c r="AD211" s="5">
        <v>1169</v>
      </c>
      <c r="AE211" s="32" t="s">
        <v>1089</v>
      </c>
      <c r="AF211" s="35">
        <v>0.33194444444444443</v>
      </c>
      <c r="AG211" s="5">
        <v>149.99</v>
      </c>
      <c r="AH211" s="5">
        <v>149.99</v>
      </c>
      <c r="AI211" s="5">
        <v>299.98</v>
      </c>
      <c r="AJ211" s="5">
        <v>299.98</v>
      </c>
      <c r="AK211" s="32" t="s">
        <v>694</v>
      </c>
      <c r="AL211" s="27"/>
    </row>
    <row r="212" spans="1:38" ht="13.5" customHeight="1" x14ac:dyDescent="0.25">
      <c r="A212" s="3">
        <v>74</v>
      </c>
      <c r="B212" s="60" t="s">
        <v>11</v>
      </c>
      <c r="C212" s="60" t="s">
        <v>135</v>
      </c>
      <c r="D212" s="60" t="s">
        <v>21</v>
      </c>
      <c r="E212" s="60" t="s">
        <v>1171</v>
      </c>
      <c r="F212" s="61">
        <v>45965</v>
      </c>
      <c r="G212" s="13">
        <v>45967</v>
      </c>
      <c r="H212" s="31" t="s">
        <v>659</v>
      </c>
      <c r="I212" s="5" t="s">
        <v>659</v>
      </c>
      <c r="J212" s="5" t="s">
        <v>659</v>
      </c>
      <c r="K212" s="5" t="s">
        <v>659</v>
      </c>
      <c r="L212" s="5" t="s">
        <v>659</v>
      </c>
      <c r="M212" s="5" t="s">
        <v>659</v>
      </c>
      <c r="N212" s="5" t="s">
        <v>659</v>
      </c>
      <c r="O212" s="5" t="s">
        <v>659</v>
      </c>
      <c r="P212" s="5" t="s">
        <v>659</v>
      </c>
      <c r="Q212" s="5" t="s">
        <v>659</v>
      </c>
      <c r="R212" s="5" t="s">
        <v>659</v>
      </c>
      <c r="S212" s="32" t="s">
        <v>659</v>
      </c>
      <c r="T212" s="35">
        <v>0.30555555555555558</v>
      </c>
      <c r="U212" s="5">
        <v>75</v>
      </c>
      <c r="V212" s="5" t="s">
        <v>231</v>
      </c>
      <c r="W212" s="8">
        <v>0.30555555555555558</v>
      </c>
      <c r="X212" s="5">
        <v>137</v>
      </c>
      <c r="Y212" s="5" t="s">
        <v>231</v>
      </c>
      <c r="Z212" s="8">
        <v>0.30555555555555558</v>
      </c>
      <c r="AA212" s="5">
        <v>308</v>
      </c>
      <c r="AB212" s="5" t="s">
        <v>401</v>
      </c>
      <c r="AC212" s="8">
        <v>0.30555555555555558</v>
      </c>
      <c r="AD212" s="5">
        <v>560</v>
      </c>
      <c r="AE212" s="32" t="s">
        <v>544</v>
      </c>
      <c r="AF212" s="35">
        <v>0.48402777777777778</v>
      </c>
      <c r="AG212" s="5">
        <v>90</v>
      </c>
      <c r="AH212" s="5">
        <v>90</v>
      </c>
      <c r="AI212" s="5">
        <v>180</v>
      </c>
      <c r="AJ212" s="5">
        <v>180</v>
      </c>
      <c r="AK212" s="32" t="s">
        <v>572</v>
      </c>
      <c r="AL212" s="27"/>
    </row>
    <row r="213" spans="1:38" ht="13.5" customHeight="1" x14ac:dyDescent="0.25">
      <c r="A213" s="3">
        <v>74</v>
      </c>
      <c r="B213" s="60"/>
      <c r="C213" s="60"/>
      <c r="D213" s="60"/>
      <c r="E213" s="60"/>
      <c r="F213" s="60"/>
      <c r="G213" s="13">
        <v>45969</v>
      </c>
      <c r="H213" s="31" t="s">
        <v>659</v>
      </c>
      <c r="I213" s="5" t="s">
        <v>659</v>
      </c>
      <c r="J213" s="5" t="s">
        <v>659</v>
      </c>
      <c r="K213" s="8">
        <v>0.3611111111111111</v>
      </c>
      <c r="L213" s="5">
        <v>205</v>
      </c>
      <c r="M213" s="5" t="s">
        <v>416</v>
      </c>
      <c r="N213" s="5" t="s">
        <v>659</v>
      </c>
      <c r="O213" s="5" t="s">
        <v>659</v>
      </c>
      <c r="P213" s="5" t="s">
        <v>659</v>
      </c>
      <c r="Q213" s="8">
        <v>0.81944444444444442</v>
      </c>
      <c r="R213" s="5">
        <v>862</v>
      </c>
      <c r="S213" s="32" t="s">
        <v>446</v>
      </c>
      <c r="T213" s="35">
        <v>0.4236111111111111</v>
      </c>
      <c r="U213" s="5">
        <v>129</v>
      </c>
      <c r="V213" s="5" t="s">
        <v>446</v>
      </c>
      <c r="W213" s="8" t="s">
        <v>115</v>
      </c>
      <c r="X213" s="8" t="s">
        <v>115</v>
      </c>
      <c r="Y213" s="8" t="s">
        <v>115</v>
      </c>
      <c r="Z213" s="8">
        <v>0.61111111111111116</v>
      </c>
      <c r="AA213" s="5">
        <v>389</v>
      </c>
      <c r="AB213" s="5" t="s">
        <v>418</v>
      </c>
      <c r="AC213" s="8" t="s">
        <v>115</v>
      </c>
      <c r="AD213" s="8" t="s">
        <v>115</v>
      </c>
      <c r="AE213" s="51" t="s">
        <v>115</v>
      </c>
      <c r="AF213" s="31" t="s">
        <v>115</v>
      </c>
      <c r="AG213" s="5" t="s">
        <v>115</v>
      </c>
      <c r="AH213" s="5" t="s">
        <v>115</v>
      </c>
      <c r="AI213" s="5" t="s">
        <v>115</v>
      </c>
      <c r="AJ213" s="5" t="s">
        <v>115</v>
      </c>
      <c r="AK213" s="32" t="s">
        <v>572</v>
      </c>
      <c r="AL213" s="27" t="s">
        <v>1913</v>
      </c>
    </row>
    <row r="214" spans="1:38" ht="13.5" customHeight="1" x14ac:dyDescent="0.25">
      <c r="A214" s="3">
        <v>74</v>
      </c>
      <c r="B214" s="60"/>
      <c r="C214" s="60"/>
      <c r="D214" s="60"/>
      <c r="E214" s="60"/>
      <c r="F214" s="60"/>
      <c r="G214" s="13">
        <v>45972</v>
      </c>
      <c r="H214" s="31" t="s">
        <v>659</v>
      </c>
      <c r="I214" s="5" t="s">
        <v>659</v>
      </c>
      <c r="J214" s="5" t="s">
        <v>659</v>
      </c>
      <c r="K214" s="5" t="s">
        <v>659</v>
      </c>
      <c r="L214" s="5" t="s">
        <v>659</v>
      </c>
      <c r="M214" s="5" t="s">
        <v>659</v>
      </c>
      <c r="N214" s="5" t="s">
        <v>659</v>
      </c>
      <c r="O214" s="5" t="s">
        <v>659</v>
      </c>
      <c r="P214" s="5" t="s">
        <v>659</v>
      </c>
      <c r="Q214" s="5" t="s">
        <v>659</v>
      </c>
      <c r="R214" s="5" t="s">
        <v>659</v>
      </c>
      <c r="S214" s="32" t="s">
        <v>659</v>
      </c>
      <c r="T214" s="35">
        <v>0.52777777777777779</v>
      </c>
      <c r="U214" s="5">
        <v>61</v>
      </c>
      <c r="V214" s="5" t="s">
        <v>1519</v>
      </c>
      <c r="W214" s="8">
        <v>0.52777777777777779</v>
      </c>
      <c r="X214" s="5">
        <v>93</v>
      </c>
      <c r="Y214" s="5" t="s">
        <v>1519</v>
      </c>
      <c r="Z214" s="8">
        <v>0.52777777777777779</v>
      </c>
      <c r="AA214" s="5">
        <v>179</v>
      </c>
      <c r="AB214" s="5" t="s">
        <v>583</v>
      </c>
      <c r="AC214" s="8">
        <v>0.52777777777777779</v>
      </c>
      <c r="AD214" s="5">
        <v>350.5</v>
      </c>
      <c r="AE214" s="32" t="s">
        <v>401</v>
      </c>
      <c r="AF214" s="35">
        <v>0.56805555555555554</v>
      </c>
      <c r="AG214" s="5">
        <v>80</v>
      </c>
      <c r="AH214" s="5">
        <v>80</v>
      </c>
      <c r="AI214" s="5">
        <v>160</v>
      </c>
      <c r="AJ214" s="5">
        <v>160</v>
      </c>
      <c r="AK214" s="32" t="s">
        <v>572</v>
      </c>
      <c r="AL214" s="27"/>
    </row>
    <row r="215" spans="1:38" ht="13.5" customHeight="1" x14ac:dyDescent="0.25">
      <c r="A215" s="3">
        <v>75</v>
      </c>
      <c r="B215" s="60" t="s">
        <v>16</v>
      </c>
      <c r="C215" s="60" t="s">
        <v>192</v>
      </c>
      <c r="D215" s="60" t="s">
        <v>11</v>
      </c>
      <c r="E215" s="60" t="s">
        <v>135</v>
      </c>
      <c r="F215" s="61">
        <v>45949</v>
      </c>
      <c r="G215" s="13">
        <v>45951</v>
      </c>
      <c r="H215" s="31" t="s">
        <v>710</v>
      </c>
      <c r="I215" s="5">
        <v>141</v>
      </c>
      <c r="J215" s="5" t="s">
        <v>88</v>
      </c>
      <c r="K215" s="5" t="s">
        <v>659</v>
      </c>
      <c r="L215" s="5" t="s">
        <v>659</v>
      </c>
      <c r="M215" s="5" t="s">
        <v>659</v>
      </c>
      <c r="N215" s="5" t="s">
        <v>711</v>
      </c>
      <c r="O215" s="5">
        <v>494.08</v>
      </c>
      <c r="P215" s="5" t="s">
        <v>712</v>
      </c>
      <c r="Q215" s="5" t="s">
        <v>711</v>
      </c>
      <c r="R215" s="5">
        <v>906</v>
      </c>
      <c r="S215" s="32" t="s">
        <v>712</v>
      </c>
      <c r="T215" s="31" t="s">
        <v>713</v>
      </c>
      <c r="U215" s="5">
        <v>214</v>
      </c>
      <c r="V215" s="5" t="s">
        <v>294</v>
      </c>
      <c r="W215" s="5" t="s">
        <v>713</v>
      </c>
      <c r="X215" s="5">
        <v>214</v>
      </c>
      <c r="Y215" s="5" t="s">
        <v>294</v>
      </c>
      <c r="Z215" s="5" t="s">
        <v>713</v>
      </c>
      <c r="AA215" s="5">
        <v>553.19000000000005</v>
      </c>
      <c r="AB215" s="5" t="s">
        <v>98</v>
      </c>
      <c r="AC215" s="5" t="s">
        <v>713</v>
      </c>
      <c r="AD215" s="5">
        <v>987.46</v>
      </c>
      <c r="AE215" s="32" t="s">
        <v>98</v>
      </c>
      <c r="AF215" s="31" t="s">
        <v>714</v>
      </c>
      <c r="AG215" s="5">
        <v>34.9</v>
      </c>
      <c r="AH215" s="5">
        <v>34.9</v>
      </c>
      <c r="AI215" s="5">
        <v>69.8</v>
      </c>
      <c r="AJ215" s="5">
        <v>77.8</v>
      </c>
      <c r="AK215" s="32" t="s">
        <v>715</v>
      </c>
      <c r="AL215" s="27"/>
    </row>
    <row r="216" spans="1:38" ht="13.5" customHeight="1" x14ac:dyDescent="0.25">
      <c r="A216" s="3">
        <v>75</v>
      </c>
      <c r="B216" s="60"/>
      <c r="C216" s="60"/>
      <c r="D216" s="60"/>
      <c r="E216" s="60"/>
      <c r="F216" s="61"/>
      <c r="G216" s="13">
        <v>45953</v>
      </c>
      <c r="H216" s="31" t="s">
        <v>716</v>
      </c>
      <c r="I216" s="5">
        <v>147</v>
      </c>
      <c r="J216" s="5" t="s">
        <v>88</v>
      </c>
      <c r="K216" s="5" t="s">
        <v>717</v>
      </c>
      <c r="L216" s="5">
        <v>213</v>
      </c>
      <c r="M216" s="5" t="s">
        <v>89</v>
      </c>
      <c r="N216" s="5" t="s">
        <v>716</v>
      </c>
      <c r="O216" s="5">
        <v>495</v>
      </c>
      <c r="P216" s="5" t="s">
        <v>95</v>
      </c>
      <c r="Q216" s="5" t="s">
        <v>718</v>
      </c>
      <c r="R216" s="5">
        <v>912.43</v>
      </c>
      <c r="S216" s="32" t="s">
        <v>88</v>
      </c>
      <c r="T216" s="31" t="s">
        <v>719</v>
      </c>
      <c r="U216" s="5">
        <v>214</v>
      </c>
      <c r="V216" s="5" t="s">
        <v>294</v>
      </c>
      <c r="W216" s="5" t="s">
        <v>719</v>
      </c>
      <c r="X216" s="5">
        <v>214</v>
      </c>
      <c r="Y216" s="5" t="s">
        <v>294</v>
      </c>
      <c r="Z216" s="5" t="s">
        <v>719</v>
      </c>
      <c r="AA216" s="5">
        <v>552.09</v>
      </c>
      <c r="AB216" s="5" t="s">
        <v>98</v>
      </c>
      <c r="AC216" s="5" t="s">
        <v>713</v>
      </c>
      <c r="AD216" s="5">
        <v>987.46</v>
      </c>
      <c r="AE216" s="32" t="s">
        <v>98</v>
      </c>
      <c r="AF216" s="31" t="s">
        <v>720</v>
      </c>
      <c r="AG216" s="5">
        <v>34.9</v>
      </c>
      <c r="AH216" s="5">
        <v>34.9</v>
      </c>
      <c r="AI216" s="5">
        <v>69.8</v>
      </c>
      <c r="AJ216" s="5">
        <v>77.8</v>
      </c>
      <c r="AK216" s="32" t="s">
        <v>715</v>
      </c>
      <c r="AL216" s="27"/>
    </row>
    <row r="217" spans="1:38" ht="13.5" customHeight="1" x14ac:dyDescent="0.25">
      <c r="A217" s="3">
        <v>75</v>
      </c>
      <c r="B217" s="60"/>
      <c r="C217" s="60"/>
      <c r="D217" s="60"/>
      <c r="E217" s="60"/>
      <c r="F217" s="61"/>
      <c r="G217" s="13">
        <v>45956</v>
      </c>
      <c r="H217" s="31" t="s">
        <v>721</v>
      </c>
      <c r="I217" s="5">
        <v>219</v>
      </c>
      <c r="J217" s="5" t="s">
        <v>365</v>
      </c>
      <c r="K217" s="5" t="s">
        <v>659</v>
      </c>
      <c r="L217" s="5" t="s">
        <v>659</v>
      </c>
      <c r="M217" s="5" t="s">
        <v>659</v>
      </c>
      <c r="N217" s="5" t="s">
        <v>722</v>
      </c>
      <c r="O217" s="5">
        <v>622.70000000000005</v>
      </c>
      <c r="P217" s="5" t="s">
        <v>88</v>
      </c>
      <c r="Q217" s="5" t="s">
        <v>722</v>
      </c>
      <c r="R217" s="5">
        <v>1278.93</v>
      </c>
      <c r="S217" s="32" t="s">
        <v>88</v>
      </c>
      <c r="T217" s="31" t="s">
        <v>713</v>
      </c>
      <c r="U217" s="5">
        <v>286</v>
      </c>
      <c r="V217" s="5" t="s">
        <v>98</v>
      </c>
      <c r="W217" s="5" t="s">
        <v>713</v>
      </c>
      <c r="X217" s="5">
        <v>286</v>
      </c>
      <c r="Y217" s="5" t="s">
        <v>98</v>
      </c>
      <c r="Z217" s="5" t="s">
        <v>713</v>
      </c>
      <c r="AA217" s="5">
        <v>683.27</v>
      </c>
      <c r="AB217" s="5" t="s">
        <v>98</v>
      </c>
      <c r="AC217" s="5" t="s">
        <v>713</v>
      </c>
      <c r="AD217" s="5">
        <v>1386.38</v>
      </c>
      <c r="AE217" s="32" t="s">
        <v>98</v>
      </c>
      <c r="AF217" s="31" t="s">
        <v>723</v>
      </c>
      <c r="AG217" s="5">
        <v>39.9</v>
      </c>
      <c r="AH217" s="5">
        <v>39.9</v>
      </c>
      <c r="AI217" s="5">
        <v>79.8</v>
      </c>
      <c r="AJ217" s="5">
        <v>77.8</v>
      </c>
      <c r="AK217" s="32" t="s">
        <v>715</v>
      </c>
      <c r="AL217" s="27"/>
    </row>
    <row r="218" spans="1:38" ht="13.5" customHeight="1" x14ac:dyDescent="0.25">
      <c r="A218" s="3">
        <v>76</v>
      </c>
      <c r="B218" s="60" t="s">
        <v>23</v>
      </c>
      <c r="C218" s="60" t="s">
        <v>188</v>
      </c>
      <c r="D218" s="60" t="s">
        <v>16</v>
      </c>
      <c r="E218" s="60" t="s">
        <v>192</v>
      </c>
      <c r="F218" s="61">
        <v>45970</v>
      </c>
      <c r="G218" s="13">
        <v>45972</v>
      </c>
      <c r="H218" s="31" t="s">
        <v>659</v>
      </c>
      <c r="I218" s="5" t="s">
        <v>659</v>
      </c>
      <c r="J218" s="5" t="s">
        <v>659</v>
      </c>
      <c r="K218" s="5" t="s">
        <v>659</v>
      </c>
      <c r="L218" s="5" t="s">
        <v>659</v>
      </c>
      <c r="M218" s="5" t="s">
        <v>659</v>
      </c>
      <c r="N218" s="5" t="s">
        <v>659</v>
      </c>
      <c r="O218" s="5" t="s">
        <v>659</v>
      </c>
      <c r="P218" s="5" t="s">
        <v>659</v>
      </c>
      <c r="Q218" s="5" t="s">
        <v>659</v>
      </c>
      <c r="R218" s="5" t="s">
        <v>659</v>
      </c>
      <c r="S218" s="32" t="s">
        <v>659</v>
      </c>
      <c r="T218" s="31" t="s">
        <v>1283</v>
      </c>
      <c r="U218" s="5">
        <v>182</v>
      </c>
      <c r="V218" s="5" t="s">
        <v>803</v>
      </c>
      <c r="W218" s="5" t="s">
        <v>1283</v>
      </c>
      <c r="X218" s="5">
        <v>182</v>
      </c>
      <c r="Y218" s="5" t="s">
        <v>803</v>
      </c>
      <c r="Z218" s="5" t="s">
        <v>1284</v>
      </c>
      <c r="AA218" s="5">
        <v>678.98</v>
      </c>
      <c r="AB218" s="5" t="s">
        <v>98</v>
      </c>
      <c r="AC218" s="5" t="s">
        <v>1283</v>
      </c>
      <c r="AD218" s="5">
        <v>1202.97</v>
      </c>
      <c r="AE218" s="32" t="s">
        <v>98</v>
      </c>
      <c r="AF218" s="31" t="s">
        <v>1948</v>
      </c>
      <c r="AG218" s="5">
        <v>25</v>
      </c>
      <c r="AH218" s="5">
        <v>25</v>
      </c>
      <c r="AI218" s="5">
        <v>50</v>
      </c>
      <c r="AJ218" s="5">
        <v>75</v>
      </c>
      <c r="AK218" s="32" t="s">
        <v>1285</v>
      </c>
      <c r="AL218" s="27"/>
    </row>
    <row r="219" spans="1:38" ht="13.5" customHeight="1" x14ac:dyDescent="0.25">
      <c r="A219" s="3">
        <v>76</v>
      </c>
      <c r="B219" s="60"/>
      <c r="C219" s="60"/>
      <c r="D219" s="60"/>
      <c r="E219" s="60"/>
      <c r="F219" s="60"/>
      <c r="G219" s="13">
        <v>45974</v>
      </c>
      <c r="H219" s="31" t="s">
        <v>659</v>
      </c>
      <c r="I219" s="5" t="s">
        <v>659</v>
      </c>
      <c r="J219" s="5" t="s">
        <v>659</v>
      </c>
      <c r="K219" s="5" t="s">
        <v>659</v>
      </c>
      <c r="L219" s="5" t="s">
        <v>659</v>
      </c>
      <c r="M219" s="5" t="s">
        <v>659</v>
      </c>
      <c r="N219" s="5" t="s">
        <v>1286</v>
      </c>
      <c r="O219" s="5">
        <v>494.99</v>
      </c>
      <c r="P219" s="5" t="s">
        <v>151</v>
      </c>
      <c r="Q219" s="5" t="s">
        <v>1286</v>
      </c>
      <c r="R219" s="5">
        <v>889.99</v>
      </c>
      <c r="S219" s="32" t="s">
        <v>151</v>
      </c>
      <c r="T219" s="31" t="s">
        <v>1283</v>
      </c>
      <c r="U219" s="5">
        <v>182</v>
      </c>
      <c r="V219" s="5" t="s">
        <v>803</v>
      </c>
      <c r="W219" s="5" t="s">
        <v>1283</v>
      </c>
      <c r="X219" s="5">
        <v>182</v>
      </c>
      <c r="Y219" s="5" t="s">
        <v>803</v>
      </c>
      <c r="Z219" s="5" t="s">
        <v>1283</v>
      </c>
      <c r="AA219" s="5">
        <v>580.98</v>
      </c>
      <c r="AB219" s="5" t="s">
        <v>98</v>
      </c>
      <c r="AC219" s="5" t="s">
        <v>1283</v>
      </c>
      <c r="AD219" s="5">
        <v>1033.97</v>
      </c>
      <c r="AE219" s="32" t="s">
        <v>98</v>
      </c>
      <c r="AF219" s="31" t="s">
        <v>1948</v>
      </c>
      <c r="AG219" s="5">
        <v>25</v>
      </c>
      <c r="AH219" s="5">
        <v>25</v>
      </c>
      <c r="AI219" s="5">
        <v>50</v>
      </c>
      <c r="AJ219" s="5">
        <v>75</v>
      </c>
      <c r="AK219" s="32" t="s">
        <v>1285</v>
      </c>
      <c r="AL219" s="27"/>
    </row>
    <row r="220" spans="1:38" ht="13.5" customHeight="1" x14ac:dyDescent="0.25">
      <c r="A220" s="3">
        <v>76</v>
      </c>
      <c r="B220" s="60"/>
      <c r="C220" s="60"/>
      <c r="D220" s="60"/>
      <c r="E220" s="60"/>
      <c r="F220" s="60"/>
      <c r="G220" s="13">
        <v>45977</v>
      </c>
      <c r="H220" s="31" t="s">
        <v>1287</v>
      </c>
      <c r="I220" s="5">
        <v>108</v>
      </c>
      <c r="J220" s="5" t="s">
        <v>95</v>
      </c>
      <c r="K220" s="5" t="s">
        <v>1287</v>
      </c>
      <c r="L220" s="5">
        <v>142.32</v>
      </c>
      <c r="M220" s="5" t="s">
        <v>95</v>
      </c>
      <c r="N220" s="5" t="s">
        <v>1287</v>
      </c>
      <c r="O220" s="5">
        <v>275.72000000000003</v>
      </c>
      <c r="P220" s="5" t="s">
        <v>95</v>
      </c>
      <c r="Q220" s="5" t="s">
        <v>1287</v>
      </c>
      <c r="R220" s="5">
        <v>584.27</v>
      </c>
      <c r="S220" s="32" t="s">
        <v>95</v>
      </c>
      <c r="T220" s="31" t="s">
        <v>1284</v>
      </c>
      <c r="U220" s="5">
        <v>182</v>
      </c>
      <c r="V220" s="5" t="s">
        <v>803</v>
      </c>
      <c r="W220" s="5" t="s">
        <v>1284</v>
      </c>
      <c r="X220" s="5">
        <v>182</v>
      </c>
      <c r="Y220" s="5" t="s">
        <v>803</v>
      </c>
      <c r="Z220" s="5" t="s">
        <v>1288</v>
      </c>
      <c r="AA220" s="5">
        <v>417.98</v>
      </c>
      <c r="AB220" s="5" t="s">
        <v>98</v>
      </c>
      <c r="AC220" s="5" t="s">
        <v>1284</v>
      </c>
      <c r="AD220" s="5">
        <v>748.97</v>
      </c>
      <c r="AE220" s="32" t="s">
        <v>98</v>
      </c>
      <c r="AF220" s="31" t="s">
        <v>1948</v>
      </c>
      <c r="AG220" s="5">
        <v>25</v>
      </c>
      <c r="AH220" s="5">
        <v>25</v>
      </c>
      <c r="AI220" s="5">
        <v>50</v>
      </c>
      <c r="AJ220" s="5">
        <v>75</v>
      </c>
      <c r="AK220" s="32" t="s">
        <v>1285</v>
      </c>
      <c r="AL220" s="27"/>
    </row>
    <row r="221" spans="1:38" ht="13.5" customHeight="1" x14ac:dyDescent="0.25">
      <c r="A221" s="3">
        <v>78</v>
      </c>
      <c r="B221" s="60" t="s">
        <v>18</v>
      </c>
      <c r="C221" s="60" t="s">
        <v>899</v>
      </c>
      <c r="D221" s="60" t="s">
        <v>10</v>
      </c>
      <c r="E221" s="60" t="s">
        <v>134</v>
      </c>
      <c r="F221" s="61">
        <v>45955</v>
      </c>
      <c r="G221" s="13">
        <v>45957</v>
      </c>
      <c r="H221" s="31" t="s">
        <v>988</v>
      </c>
      <c r="I221" s="5" t="s">
        <v>989</v>
      </c>
      <c r="J221" s="5" t="s">
        <v>347</v>
      </c>
      <c r="K221" s="5" t="s">
        <v>990</v>
      </c>
      <c r="L221" s="5">
        <v>233.16</v>
      </c>
      <c r="M221" s="5" t="s">
        <v>991</v>
      </c>
      <c r="N221" s="15" t="s">
        <v>659</v>
      </c>
      <c r="O221" s="15" t="s">
        <v>659</v>
      </c>
      <c r="P221" s="15" t="s">
        <v>659</v>
      </c>
      <c r="Q221" s="15" t="s">
        <v>659</v>
      </c>
      <c r="R221" s="15" t="s">
        <v>659</v>
      </c>
      <c r="S221" s="34" t="s">
        <v>659</v>
      </c>
      <c r="T221" s="31" t="s">
        <v>995</v>
      </c>
      <c r="U221" s="5">
        <v>117.9</v>
      </c>
      <c r="V221" s="5" t="s">
        <v>996</v>
      </c>
      <c r="W221" s="5" t="s">
        <v>997</v>
      </c>
      <c r="X221" s="5">
        <v>252.98</v>
      </c>
      <c r="Y221" s="5" t="s">
        <v>368</v>
      </c>
      <c r="Z221" s="5" t="s">
        <v>992</v>
      </c>
      <c r="AA221" s="5" t="s">
        <v>993</v>
      </c>
      <c r="AB221" s="5" t="s">
        <v>347</v>
      </c>
      <c r="AC221" s="5" t="s">
        <v>992</v>
      </c>
      <c r="AD221" s="5" t="s">
        <v>994</v>
      </c>
      <c r="AE221" s="32" t="s">
        <v>967</v>
      </c>
      <c r="AF221" s="31" t="s">
        <v>115</v>
      </c>
      <c r="AG221" s="5" t="s">
        <v>115</v>
      </c>
      <c r="AH221" s="5" t="s">
        <v>115</v>
      </c>
      <c r="AI221" s="5" t="s">
        <v>115</v>
      </c>
      <c r="AJ221" s="5" t="s">
        <v>115</v>
      </c>
      <c r="AK221" s="32" t="s">
        <v>115</v>
      </c>
      <c r="AL221" s="27" t="s">
        <v>1958</v>
      </c>
    </row>
    <row r="222" spans="1:38" ht="13.5" customHeight="1" x14ac:dyDescent="0.25">
      <c r="A222" s="3">
        <v>78</v>
      </c>
      <c r="B222" s="60"/>
      <c r="C222" s="60"/>
      <c r="D222" s="60"/>
      <c r="E222" s="60"/>
      <c r="F222" s="60"/>
      <c r="G222" s="13">
        <v>45959</v>
      </c>
      <c r="H222" s="33" t="s">
        <v>659</v>
      </c>
      <c r="I222" s="15" t="s">
        <v>659</v>
      </c>
      <c r="J222" s="15" t="s">
        <v>659</v>
      </c>
      <c r="K222" s="5" t="s">
        <v>998</v>
      </c>
      <c r="L222" s="5">
        <v>129.16999999999999</v>
      </c>
      <c r="M222" s="5" t="s">
        <v>999</v>
      </c>
      <c r="N222" s="15" t="s">
        <v>659</v>
      </c>
      <c r="O222" s="15" t="s">
        <v>659</v>
      </c>
      <c r="P222" s="15" t="s">
        <v>659</v>
      </c>
      <c r="Q222" s="5" t="s">
        <v>998</v>
      </c>
      <c r="R222" s="5">
        <v>669</v>
      </c>
      <c r="S222" s="32" t="s">
        <v>363</v>
      </c>
      <c r="T222" s="31" t="s">
        <v>992</v>
      </c>
      <c r="U222" s="5">
        <v>122</v>
      </c>
      <c r="V222" s="5" t="s">
        <v>446</v>
      </c>
      <c r="W222" s="5" t="s">
        <v>1001</v>
      </c>
      <c r="X222" s="5">
        <v>260.72000000000003</v>
      </c>
      <c r="Y222" s="5" t="s">
        <v>416</v>
      </c>
      <c r="Z222" s="5" t="s">
        <v>992</v>
      </c>
      <c r="AA222" s="5" t="s">
        <v>1000</v>
      </c>
      <c r="AB222" s="5" t="s">
        <v>401</v>
      </c>
      <c r="AC222" s="5" t="s">
        <v>992</v>
      </c>
      <c r="AD222" s="5" t="s">
        <v>1002</v>
      </c>
      <c r="AE222" s="32" t="s">
        <v>967</v>
      </c>
      <c r="AF222" s="31" t="s">
        <v>2082</v>
      </c>
      <c r="AG222" s="5">
        <v>364.99</v>
      </c>
      <c r="AH222" s="5">
        <v>364.99</v>
      </c>
      <c r="AI222" s="5">
        <v>729.98</v>
      </c>
      <c r="AJ222" s="5" t="s">
        <v>115</v>
      </c>
      <c r="AK222" s="32" t="s">
        <v>572</v>
      </c>
      <c r="AL222" s="27" t="s">
        <v>1959</v>
      </c>
    </row>
    <row r="223" spans="1:38" ht="13.5" customHeight="1" x14ac:dyDescent="0.25">
      <c r="A223" s="3">
        <v>78</v>
      </c>
      <c r="B223" s="60"/>
      <c r="C223" s="60"/>
      <c r="D223" s="60"/>
      <c r="E223" s="60"/>
      <c r="F223" s="60"/>
      <c r="G223" s="13">
        <v>45962</v>
      </c>
      <c r="H223" s="31" t="s">
        <v>1003</v>
      </c>
      <c r="I223" s="5">
        <v>97.59</v>
      </c>
      <c r="J223" s="5" t="s">
        <v>446</v>
      </c>
      <c r="K223" s="15" t="s">
        <v>659</v>
      </c>
      <c r="L223" s="15" t="s">
        <v>659</v>
      </c>
      <c r="M223" s="15" t="s">
        <v>659</v>
      </c>
      <c r="N223" s="15" t="s">
        <v>659</v>
      </c>
      <c r="O223" s="15" t="s">
        <v>659</v>
      </c>
      <c r="P223" s="15" t="s">
        <v>659</v>
      </c>
      <c r="Q223" s="15" t="s">
        <v>659</v>
      </c>
      <c r="R223" s="15" t="s">
        <v>659</v>
      </c>
      <c r="S223" s="34" t="s">
        <v>659</v>
      </c>
      <c r="T223" s="31" t="s">
        <v>1004</v>
      </c>
      <c r="U223" s="5">
        <v>119</v>
      </c>
      <c r="V223" s="5" t="s">
        <v>446</v>
      </c>
      <c r="W223" s="5" t="s">
        <v>1001</v>
      </c>
      <c r="X223" s="5">
        <v>195.97</v>
      </c>
      <c r="Y223" s="5" t="s">
        <v>368</v>
      </c>
      <c r="Z223" s="5" t="s">
        <v>1004</v>
      </c>
      <c r="AA223" s="5">
        <v>285.85000000000002</v>
      </c>
      <c r="AB223" s="5" t="s">
        <v>446</v>
      </c>
      <c r="AC223" s="5" t="s">
        <v>1005</v>
      </c>
      <c r="AD223" s="5" t="s">
        <v>1006</v>
      </c>
      <c r="AE223" s="32" t="s">
        <v>347</v>
      </c>
      <c r="AF223" s="31" t="s">
        <v>2082</v>
      </c>
      <c r="AG223" s="5">
        <v>305.99</v>
      </c>
      <c r="AH223" s="5">
        <v>305.99</v>
      </c>
      <c r="AI223" s="5">
        <v>611.98</v>
      </c>
      <c r="AJ223" s="5">
        <v>785.98</v>
      </c>
      <c r="AK223" s="32" t="s">
        <v>572</v>
      </c>
      <c r="AL223" s="27"/>
    </row>
    <row r="224" spans="1:38" ht="13.5" customHeight="1" x14ac:dyDescent="0.25">
      <c r="A224" s="3">
        <v>79</v>
      </c>
      <c r="B224" s="60" t="s">
        <v>33</v>
      </c>
      <c r="C224" s="60" t="s">
        <v>776</v>
      </c>
      <c r="D224" s="60" t="s">
        <v>35</v>
      </c>
      <c r="E224" s="60" t="s">
        <v>777</v>
      </c>
      <c r="F224" s="61">
        <v>45948</v>
      </c>
      <c r="G224" s="13">
        <v>45950</v>
      </c>
      <c r="H224" s="33" t="s">
        <v>659</v>
      </c>
      <c r="I224" s="15" t="s">
        <v>659</v>
      </c>
      <c r="J224" s="15" t="s">
        <v>659</v>
      </c>
      <c r="K224" s="15" t="s">
        <v>659</v>
      </c>
      <c r="L224" s="15" t="s">
        <v>659</v>
      </c>
      <c r="M224" s="15" t="s">
        <v>659</v>
      </c>
      <c r="N224" s="15" t="s">
        <v>659</v>
      </c>
      <c r="O224" s="15" t="s">
        <v>659</v>
      </c>
      <c r="P224" s="15" t="s">
        <v>659</v>
      </c>
      <c r="Q224" s="15" t="s">
        <v>659</v>
      </c>
      <c r="R224" s="15" t="s">
        <v>659</v>
      </c>
      <c r="S224" s="34" t="s">
        <v>659</v>
      </c>
      <c r="T224" s="31" t="s">
        <v>785</v>
      </c>
      <c r="U224" s="5">
        <v>192</v>
      </c>
      <c r="V224" s="5" t="s">
        <v>778</v>
      </c>
      <c r="W224" s="5" t="s">
        <v>785</v>
      </c>
      <c r="X224" s="5">
        <v>192</v>
      </c>
      <c r="Y224" s="5" t="s">
        <v>687</v>
      </c>
      <c r="Z224" s="5" t="s">
        <v>785</v>
      </c>
      <c r="AA224" s="5">
        <v>381</v>
      </c>
      <c r="AB224" s="5" t="s">
        <v>687</v>
      </c>
      <c r="AC224" s="5" t="s">
        <v>785</v>
      </c>
      <c r="AD224" s="5">
        <v>670</v>
      </c>
      <c r="AE224" s="32" t="s">
        <v>687</v>
      </c>
      <c r="AF224" s="31" t="s">
        <v>1960</v>
      </c>
      <c r="AG224" s="5">
        <v>88</v>
      </c>
      <c r="AH224" s="5">
        <v>88</v>
      </c>
      <c r="AI224" s="5">
        <v>176</v>
      </c>
      <c r="AJ224" s="5">
        <v>177</v>
      </c>
      <c r="AK224" s="32" t="s">
        <v>199</v>
      </c>
      <c r="AL224" s="27" t="s">
        <v>1962</v>
      </c>
    </row>
    <row r="225" spans="1:38" ht="13.5" customHeight="1" x14ac:dyDescent="0.25">
      <c r="A225" s="3">
        <v>79</v>
      </c>
      <c r="B225" s="60"/>
      <c r="C225" s="60"/>
      <c r="D225" s="60"/>
      <c r="E225" s="60"/>
      <c r="F225" s="60"/>
      <c r="G225" s="13">
        <v>45952</v>
      </c>
      <c r="H225" s="33" t="s">
        <v>659</v>
      </c>
      <c r="I225" s="15" t="s">
        <v>659</v>
      </c>
      <c r="J225" s="15" t="s">
        <v>659</v>
      </c>
      <c r="K225" s="15" t="s">
        <v>659</v>
      </c>
      <c r="L225" s="15" t="s">
        <v>659</v>
      </c>
      <c r="M225" s="15" t="s">
        <v>659</v>
      </c>
      <c r="N225" s="15" t="s">
        <v>659</v>
      </c>
      <c r="O225" s="15" t="s">
        <v>659</v>
      </c>
      <c r="P225" s="15" t="s">
        <v>659</v>
      </c>
      <c r="Q225" s="15" t="s">
        <v>659</v>
      </c>
      <c r="R225" s="15" t="s">
        <v>659</v>
      </c>
      <c r="S225" s="34" t="s">
        <v>659</v>
      </c>
      <c r="T225" s="31" t="s">
        <v>785</v>
      </c>
      <c r="U225" s="5">
        <v>217</v>
      </c>
      <c r="V225" s="5" t="s">
        <v>786</v>
      </c>
      <c r="W225" s="5" t="s">
        <v>785</v>
      </c>
      <c r="X225" s="5">
        <v>217</v>
      </c>
      <c r="Y225" s="5" t="s">
        <v>786</v>
      </c>
      <c r="Z225" s="5" t="s">
        <v>785</v>
      </c>
      <c r="AA225" s="5">
        <v>456</v>
      </c>
      <c r="AB225" s="5" t="s">
        <v>196</v>
      </c>
      <c r="AC225" s="5" t="s">
        <v>785</v>
      </c>
      <c r="AD225" s="5">
        <v>822</v>
      </c>
      <c r="AE225" s="32" t="s">
        <v>196</v>
      </c>
      <c r="AF225" s="31" t="s">
        <v>1961</v>
      </c>
      <c r="AG225" s="5">
        <v>40</v>
      </c>
      <c r="AH225" s="5">
        <v>40</v>
      </c>
      <c r="AI225" s="5">
        <v>80</v>
      </c>
      <c r="AJ225" s="5">
        <v>82</v>
      </c>
      <c r="AK225" s="32" t="s">
        <v>199</v>
      </c>
      <c r="AL225" s="27" t="s">
        <v>1962</v>
      </c>
    </row>
    <row r="226" spans="1:38" ht="13.5" customHeight="1" x14ac:dyDescent="0.25">
      <c r="A226" s="3">
        <v>79</v>
      </c>
      <c r="B226" s="60"/>
      <c r="C226" s="60"/>
      <c r="D226" s="60"/>
      <c r="E226" s="60"/>
      <c r="F226" s="60"/>
      <c r="G226" s="13">
        <v>45955</v>
      </c>
      <c r="H226" s="33" t="s">
        <v>659</v>
      </c>
      <c r="I226" s="15" t="s">
        <v>659</v>
      </c>
      <c r="J226" s="15" t="s">
        <v>659</v>
      </c>
      <c r="K226" s="15" t="s">
        <v>659</v>
      </c>
      <c r="L226" s="15" t="s">
        <v>659</v>
      </c>
      <c r="M226" s="15" t="s">
        <v>659</v>
      </c>
      <c r="N226" s="15" t="s">
        <v>659</v>
      </c>
      <c r="O226" s="15" t="s">
        <v>659</v>
      </c>
      <c r="P226" s="15" t="s">
        <v>659</v>
      </c>
      <c r="Q226" s="15" t="s">
        <v>659</v>
      </c>
      <c r="R226" s="15" t="s">
        <v>659</v>
      </c>
      <c r="S226" s="34" t="s">
        <v>659</v>
      </c>
      <c r="T226" s="31" t="s">
        <v>785</v>
      </c>
      <c r="U226" s="5">
        <v>217</v>
      </c>
      <c r="V226" s="5" t="s">
        <v>786</v>
      </c>
      <c r="W226" s="5" t="s">
        <v>785</v>
      </c>
      <c r="X226" s="5">
        <v>217</v>
      </c>
      <c r="Y226" s="5" t="s">
        <v>786</v>
      </c>
      <c r="Z226" s="5" t="s">
        <v>785</v>
      </c>
      <c r="AA226" s="5">
        <v>473</v>
      </c>
      <c r="AB226" s="5" t="s">
        <v>196</v>
      </c>
      <c r="AC226" s="5" t="s">
        <v>785</v>
      </c>
      <c r="AD226" s="5">
        <v>822</v>
      </c>
      <c r="AE226" s="32" t="s">
        <v>196</v>
      </c>
      <c r="AF226" s="31" t="s">
        <v>1961</v>
      </c>
      <c r="AG226" s="5">
        <v>40</v>
      </c>
      <c r="AH226" s="5">
        <v>40</v>
      </c>
      <c r="AI226" s="5">
        <v>80</v>
      </c>
      <c r="AJ226" s="5">
        <v>82</v>
      </c>
      <c r="AK226" s="32" t="s">
        <v>199</v>
      </c>
      <c r="AL226" s="27" t="s">
        <v>1962</v>
      </c>
    </row>
    <row r="227" spans="1:38" ht="13.5" customHeight="1" x14ac:dyDescent="0.25">
      <c r="A227" s="3">
        <v>81</v>
      </c>
      <c r="B227" s="60" t="s">
        <v>20</v>
      </c>
      <c r="C227" s="60" t="s">
        <v>179</v>
      </c>
      <c r="D227" s="60" t="s">
        <v>29</v>
      </c>
      <c r="E227" s="60" t="s">
        <v>780</v>
      </c>
      <c r="F227" s="61">
        <v>45977</v>
      </c>
      <c r="G227" s="13">
        <v>45979</v>
      </c>
      <c r="H227" s="31" t="s">
        <v>659</v>
      </c>
      <c r="I227" s="5" t="s">
        <v>659</v>
      </c>
      <c r="J227" s="5" t="s">
        <v>659</v>
      </c>
      <c r="K227" s="5" t="s">
        <v>659</v>
      </c>
      <c r="L227" s="5" t="s">
        <v>659</v>
      </c>
      <c r="M227" s="5" t="s">
        <v>659</v>
      </c>
      <c r="N227" s="5" t="s">
        <v>659</v>
      </c>
      <c r="O227" s="5" t="s">
        <v>659</v>
      </c>
      <c r="P227" s="5" t="s">
        <v>659</v>
      </c>
      <c r="Q227" s="5" t="s">
        <v>659</v>
      </c>
      <c r="R227" s="5" t="s">
        <v>659</v>
      </c>
      <c r="S227" s="32" t="s">
        <v>659</v>
      </c>
      <c r="T227" s="31" t="s">
        <v>1833</v>
      </c>
      <c r="U227" s="5">
        <v>63.87</v>
      </c>
      <c r="V227" s="5" t="s">
        <v>194</v>
      </c>
      <c r="W227" s="5" t="s">
        <v>1834</v>
      </c>
      <c r="X227" s="5">
        <v>63.87</v>
      </c>
      <c r="Y227" s="5" t="s">
        <v>194</v>
      </c>
      <c r="Z227" s="5" t="s">
        <v>1834</v>
      </c>
      <c r="AA227" s="5">
        <v>173.22</v>
      </c>
      <c r="AB227" s="5" t="s">
        <v>196</v>
      </c>
      <c r="AC227" s="5" t="s">
        <v>1833</v>
      </c>
      <c r="AD227" s="5">
        <v>341.07</v>
      </c>
      <c r="AE227" s="32" t="s">
        <v>196</v>
      </c>
      <c r="AF227" s="31" t="s">
        <v>1835</v>
      </c>
      <c r="AG227" s="5">
        <v>131.49</v>
      </c>
      <c r="AH227" s="5">
        <v>131.49</v>
      </c>
      <c r="AI227" s="5">
        <v>261.58</v>
      </c>
      <c r="AJ227" s="5">
        <v>262.48</v>
      </c>
      <c r="AK227" s="32" t="s">
        <v>1836</v>
      </c>
      <c r="AL227" s="27"/>
    </row>
    <row r="228" spans="1:38" ht="13.5" customHeight="1" x14ac:dyDescent="0.25">
      <c r="A228" s="3">
        <v>81</v>
      </c>
      <c r="B228" s="60"/>
      <c r="C228" s="60"/>
      <c r="D228" s="60"/>
      <c r="E228" s="60"/>
      <c r="F228" s="60"/>
      <c r="G228" s="13">
        <v>45981</v>
      </c>
      <c r="H228" s="31" t="s">
        <v>659</v>
      </c>
      <c r="I228" s="5" t="s">
        <v>659</v>
      </c>
      <c r="J228" s="5" t="s">
        <v>659</v>
      </c>
      <c r="K228" s="5" t="s">
        <v>659</v>
      </c>
      <c r="L228" s="5" t="s">
        <v>659</v>
      </c>
      <c r="M228" s="5" t="s">
        <v>659</v>
      </c>
      <c r="N228" s="5" t="s">
        <v>659</v>
      </c>
      <c r="O228" s="5" t="s">
        <v>659</v>
      </c>
      <c r="P228" s="5" t="s">
        <v>659</v>
      </c>
      <c r="Q228" s="5" t="s">
        <v>659</v>
      </c>
      <c r="R228" s="5" t="s">
        <v>659</v>
      </c>
      <c r="S228" s="32" t="s">
        <v>659</v>
      </c>
      <c r="T228" s="31" t="s">
        <v>1833</v>
      </c>
      <c r="U228" s="5">
        <v>63.87</v>
      </c>
      <c r="V228" s="5" t="s">
        <v>194</v>
      </c>
      <c r="W228" s="5" t="s">
        <v>1833</v>
      </c>
      <c r="X228" s="5">
        <v>63.87</v>
      </c>
      <c r="Y228" s="5" t="s">
        <v>194</v>
      </c>
      <c r="Z228" s="5" t="s">
        <v>1834</v>
      </c>
      <c r="AA228" s="5">
        <v>173.22</v>
      </c>
      <c r="AB228" s="5" t="s">
        <v>196</v>
      </c>
      <c r="AC228" s="5" t="s">
        <v>1833</v>
      </c>
      <c r="AD228" s="5">
        <v>341.07</v>
      </c>
      <c r="AE228" s="32" t="s">
        <v>196</v>
      </c>
      <c r="AF228" s="31" t="s">
        <v>1835</v>
      </c>
      <c r="AG228" s="5">
        <v>151.49</v>
      </c>
      <c r="AH228" s="5">
        <v>151.49</v>
      </c>
      <c r="AI228" s="5">
        <v>301.58</v>
      </c>
      <c r="AJ228" s="5">
        <v>302.48</v>
      </c>
      <c r="AK228" s="32" t="s">
        <v>1836</v>
      </c>
      <c r="AL228" s="27"/>
    </row>
    <row r="229" spans="1:38" ht="13.5" customHeight="1" x14ac:dyDescent="0.25">
      <c r="A229" s="3">
        <v>81</v>
      </c>
      <c r="B229" s="60"/>
      <c r="C229" s="60"/>
      <c r="D229" s="60"/>
      <c r="E229" s="60"/>
      <c r="F229" s="60"/>
      <c r="G229" s="13">
        <v>45984</v>
      </c>
      <c r="H229" s="31" t="s">
        <v>659</v>
      </c>
      <c r="I229" s="5" t="s">
        <v>659</v>
      </c>
      <c r="J229" s="5" t="s">
        <v>659</v>
      </c>
      <c r="K229" s="5" t="s">
        <v>659</v>
      </c>
      <c r="L229" s="5" t="s">
        <v>659</v>
      </c>
      <c r="M229" s="5" t="s">
        <v>659</v>
      </c>
      <c r="N229" s="5" t="s">
        <v>659</v>
      </c>
      <c r="O229" s="5" t="s">
        <v>659</v>
      </c>
      <c r="P229" s="5" t="s">
        <v>659</v>
      </c>
      <c r="Q229" s="5" t="s">
        <v>659</v>
      </c>
      <c r="R229" s="5" t="s">
        <v>659</v>
      </c>
      <c r="S229" s="32" t="s">
        <v>659</v>
      </c>
      <c r="T229" s="31" t="s">
        <v>1834</v>
      </c>
      <c r="U229" s="5">
        <v>63.87</v>
      </c>
      <c r="V229" s="5" t="s">
        <v>194</v>
      </c>
      <c r="W229" s="5" t="s">
        <v>1834</v>
      </c>
      <c r="X229" s="5">
        <v>63.87</v>
      </c>
      <c r="Y229" s="5" t="s">
        <v>194</v>
      </c>
      <c r="Z229" s="5" t="s">
        <v>1834</v>
      </c>
      <c r="AA229" s="5">
        <v>173.22</v>
      </c>
      <c r="AB229" s="5" t="s">
        <v>196</v>
      </c>
      <c r="AC229" s="5" t="s">
        <v>1834</v>
      </c>
      <c r="AD229" s="5">
        <v>341.07</v>
      </c>
      <c r="AE229" s="32" t="s">
        <v>196</v>
      </c>
      <c r="AF229" s="31" t="s">
        <v>1837</v>
      </c>
      <c r="AG229" s="5">
        <v>181.39</v>
      </c>
      <c r="AH229" s="5">
        <v>181.39</v>
      </c>
      <c r="AI229" s="5">
        <v>361.38</v>
      </c>
      <c r="AJ229" s="5">
        <v>382.08</v>
      </c>
      <c r="AK229" s="32" t="s">
        <v>1836</v>
      </c>
      <c r="AL229" s="27"/>
    </row>
    <row r="230" spans="1:38" ht="13.5" customHeight="1" x14ac:dyDescent="0.25">
      <c r="A230" s="3">
        <v>82</v>
      </c>
      <c r="B230" s="60" t="s">
        <v>29</v>
      </c>
      <c r="C230" s="60" t="s">
        <v>780</v>
      </c>
      <c r="D230" s="60" t="s">
        <v>30</v>
      </c>
      <c r="E230" s="60" t="s">
        <v>841</v>
      </c>
      <c r="F230" s="61">
        <v>45955</v>
      </c>
      <c r="G230" s="13">
        <v>45957</v>
      </c>
      <c r="H230" s="31" t="s">
        <v>856</v>
      </c>
      <c r="I230" s="5">
        <v>68</v>
      </c>
      <c r="J230" s="5" t="s">
        <v>186</v>
      </c>
      <c r="K230" s="5" t="s">
        <v>857</v>
      </c>
      <c r="L230" s="5">
        <v>81</v>
      </c>
      <c r="M230" s="5" t="s">
        <v>763</v>
      </c>
      <c r="N230" s="5" t="s">
        <v>858</v>
      </c>
      <c r="O230" s="5">
        <v>484</v>
      </c>
      <c r="P230" s="5" t="s">
        <v>700</v>
      </c>
      <c r="Q230" s="5" t="s">
        <v>858</v>
      </c>
      <c r="R230" s="5">
        <v>968</v>
      </c>
      <c r="S230" s="32" t="s">
        <v>700</v>
      </c>
      <c r="T230" s="31" t="s">
        <v>115</v>
      </c>
      <c r="U230" s="5" t="s">
        <v>115</v>
      </c>
      <c r="V230" s="5" t="s">
        <v>115</v>
      </c>
      <c r="W230" s="5" t="s">
        <v>115</v>
      </c>
      <c r="X230" s="5" t="s">
        <v>115</v>
      </c>
      <c r="Y230" s="5" t="s">
        <v>115</v>
      </c>
      <c r="Z230" s="5" t="s">
        <v>115</v>
      </c>
      <c r="AA230" s="5" t="s">
        <v>115</v>
      </c>
      <c r="AB230" s="5" t="s">
        <v>115</v>
      </c>
      <c r="AC230" s="5" t="s">
        <v>115</v>
      </c>
      <c r="AD230" s="5" t="s">
        <v>115</v>
      </c>
      <c r="AE230" s="32" t="s">
        <v>115</v>
      </c>
      <c r="AF230" s="31" t="s">
        <v>859</v>
      </c>
      <c r="AG230" s="5">
        <v>45.05</v>
      </c>
      <c r="AH230" s="5">
        <v>45.05</v>
      </c>
      <c r="AI230" s="5">
        <v>90.09</v>
      </c>
      <c r="AJ230" s="5">
        <v>135.13999999999999</v>
      </c>
      <c r="AK230" s="32" t="s">
        <v>821</v>
      </c>
      <c r="AL230" s="27"/>
    </row>
    <row r="231" spans="1:38" ht="13.5" customHeight="1" x14ac:dyDescent="0.25">
      <c r="A231" s="3">
        <v>82</v>
      </c>
      <c r="B231" s="60"/>
      <c r="C231" s="60"/>
      <c r="D231" s="60"/>
      <c r="E231" s="60"/>
      <c r="F231" s="60"/>
      <c r="G231" s="13">
        <v>45959</v>
      </c>
      <c r="H231" s="31" t="s">
        <v>659</v>
      </c>
      <c r="I231" s="5" t="s">
        <v>659</v>
      </c>
      <c r="J231" s="5" t="s">
        <v>659</v>
      </c>
      <c r="K231" s="5" t="s">
        <v>857</v>
      </c>
      <c r="L231" s="5">
        <v>90.4</v>
      </c>
      <c r="M231" s="5" t="s">
        <v>763</v>
      </c>
      <c r="N231" s="5" t="s">
        <v>857</v>
      </c>
      <c r="O231" s="5">
        <v>152.80000000000001</v>
      </c>
      <c r="P231" s="5" t="s">
        <v>763</v>
      </c>
      <c r="Q231" s="5" t="s">
        <v>857</v>
      </c>
      <c r="R231" s="5">
        <v>305.60000000000002</v>
      </c>
      <c r="S231" s="32" t="s">
        <v>763</v>
      </c>
      <c r="T231" s="31" t="s">
        <v>860</v>
      </c>
      <c r="U231" s="5">
        <v>37</v>
      </c>
      <c r="V231" s="5" t="s">
        <v>104</v>
      </c>
      <c r="W231" s="5" t="s">
        <v>115</v>
      </c>
      <c r="X231" s="5" t="s">
        <v>115</v>
      </c>
      <c r="Y231" s="5" t="s">
        <v>115</v>
      </c>
      <c r="Z231" s="5" t="s">
        <v>115</v>
      </c>
      <c r="AA231" s="5" t="s">
        <v>115</v>
      </c>
      <c r="AB231" s="5" t="s">
        <v>115</v>
      </c>
      <c r="AC231" s="5" t="s">
        <v>115</v>
      </c>
      <c r="AD231" s="5" t="s">
        <v>115</v>
      </c>
      <c r="AE231" s="32" t="s">
        <v>115</v>
      </c>
      <c r="AF231" s="31" t="s">
        <v>859</v>
      </c>
      <c r="AG231" s="5">
        <v>37.36</v>
      </c>
      <c r="AH231" s="5">
        <v>37.36</v>
      </c>
      <c r="AI231" s="5">
        <v>74.72</v>
      </c>
      <c r="AJ231" s="5">
        <v>112.21</v>
      </c>
      <c r="AK231" s="32" t="s">
        <v>821</v>
      </c>
      <c r="AL231" s="27"/>
    </row>
    <row r="232" spans="1:38" ht="13.5" customHeight="1" x14ac:dyDescent="0.25">
      <c r="A232" s="3">
        <v>82</v>
      </c>
      <c r="B232" s="60"/>
      <c r="C232" s="60"/>
      <c r="D232" s="60"/>
      <c r="E232" s="60"/>
      <c r="F232" s="60"/>
      <c r="G232" s="13">
        <v>45962</v>
      </c>
      <c r="H232" s="31" t="s">
        <v>659</v>
      </c>
      <c r="I232" s="5" t="s">
        <v>659</v>
      </c>
      <c r="J232" s="5" t="s">
        <v>659</v>
      </c>
      <c r="K232" s="5" t="s">
        <v>862</v>
      </c>
      <c r="L232" s="5">
        <v>109.4</v>
      </c>
      <c r="M232" s="5" t="s">
        <v>763</v>
      </c>
      <c r="N232" s="5" t="s">
        <v>857</v>
      </c>
      <c r="O232" s="5">
        <v>189.9</v>
      </c>
      <c r="P232" s="5" t="s">
        <v>763</v>
      </c>
      <c r="Q232" s="5" t="s">
        <v>863</v>
      </c>
      <c r="R232" s="5">
        <v>704.2</v>
      </c>
      <c r="S232" s="32" t="s">
        <v>700</v>
      </c>
      <c r="T232" s="31" t="s">
        <v>861</v>
      </c>
      <c r="U232" s="5">
        <v>18</v>
      </c>
      <c r="V232" s="5" t="s">
        <v>104</v>
      </c>
      <c r="W232" s="5" t="s">
        <v>115</v>
      </c>
      <c r="X232" s="5" t="s">
        <v>115</v>
      </c>
      <c r="Y232" s="5" t="s">
        <v>115</v>
      </c>
      <c r="Z232" s="5" t="s">
        <v>115</v>
      </c>
      <c r="AA232" s="5" t="s">
        <v>115</v>
      </c>
      <c r="AB232" s="5" t="s">
        <v>115</v>
      </c>
      <c r="AC232" s="5" t="s">
        <v>115</v>
      </c>
      <c r="AD232" s="5" t="s">
        <v>115</v>
      </c>
      <c r="AE232" s="32" t="s">
        <v>115</v>
      </c>
      <c r="AF232" s="31" t="s">
        <v>859</v>
      </c>
      <c r="AG232" s="5">
        <v>26.1</v>
      </c>
      <c r="AH232" s="5">
        <v>26.1</v>
      </c>
      <c r="AI232" s="5">
        <v>52.2</v>
      </c>
      <c r="AJ232" s="5">
        <v>81.459999999999994</v>
      </c>
      <c r="AK232" s="32" t="s">
        <v>821</v>
      </c>
      <c r="AL232" s="27"/>
    </row>
    <row r="233" spans="1:38" ht="13.5" customHeight="1" x14ac:dyDescent="0.25">
      <c r="A233" s="3">
        <v>83</v>
      </c>
      <c r="B233" s="60" t="s">
        <v>35</v>
      </c>
      <c r="C233" s="60" t="s">
        <v>777</v>
      </c>
      <c r="D233" s="60" t="s">
        <v>17</v>
      </c>
      <c r="E233" s="60" t="s">
        <v>87</v>
      </c>
      <c r="F233" s="61">
        <v>45957</v>
      </c>
      <c r="G233" s="13">
        <v>45959</v>
      </c>
      <c r="H233" s="31" t="s">
        <v>659</v>
      </c>
      <c r="I233" s="5" t="s">
        <v>659</v>
      </c>
      <c r="J233" s="5" t="s">
        <v>659</v>
      </c>
      <c r="K233" s="5" t="s">
        <v>659</v>
      </c>
      <c r="L233" s="5" t="s">
        <v>659</v>
      </c>
      <c r="M233" s="5" t="s">
        <v>659</v>
      </c>
      <c r="N233" s="5" t="s">
        <v>659</v>
      </c>
      <c r="O233" s="5" t="s">
        <v>659</v>
      </c>
      <c r="P233" s="5" t="s">
        <v>659</v>
      </c>
      <c r="Q233" s="5" t="s">
        <v>659</v>
      </c>
      <c r="R233" s="5" t="s">
        <v>659</v>
      </c>
      <c r="S233" s="32" t="s">
        <v>659</v>
      </c>
      <c r="T233" s="31" t="s">
        <v>1141</v>
      </c>
      <c r="U233" s="5">
        <v>16.989999999999998</v>
      </c>
      <c r="V233" s="5" t="s">
        <v>204</v>
      </c>
      <c r="W233" s="5" t="s">
        <v>1141</v>
      </c>
      <c r="X233" s="5">
        <v>51.99</v>
      </c>
      <c r="Y233" s="5" t="s">
        <v>201</v>
      </c>
      <c r="Z233" s="5" t="s">
        <v>1141</v>
      </c>
      <c r="AA233" s="5">
        <v>93.27</v>
      </c>
      <c r="AB233" s="5" t="s">
        <v>201</v>
      </c>
      <c r="AC233" s="5" t="s">
        <v>1141</v>
      </c>
      <c r="AD233" s="5">
        <v>167.3</v>
      </c>
      <c r="AE233" s="32" t="s">
        <v>196</v>
      </c>
      <c r="AF233" s="31" t="s">
        <v>1142</v>
      </c>
      <c r="AG233" s="5">
        <v>171.8</v>
      </c>
      <c r="AH233" s="5">
        <v>171.8</v>
      </c>
      <c r="AI233" s="5">
        <v>343.6</v>
      </c>
      <c r="AJ233" s="5">
        <v>455.2</v>
      </c>
      <c r="AK233" s="32" t="s">
        <v>199</v>
      </c>
      <c r="AL233" s="27"/>
    </row>
    <row r="234" spans="1:38" ht="13.5" customHeight="1" x14ac:dyDescent="0.25">
      <c r="A234" s="3">
        <v>83</v>
      </c>
      <c r="B234" s="60"/>
      <c r="C234" s="60"/>
      <c r="D234" s="60"/>
      <c r="E234" s="60"/>
      <c r="F234" s="60"/>
      <c r="G234" s="13">
        <v>45961</v>
      </c>
      <c r="H234" s="31" t="s">
        <v>659</v>
      </c>
      <c r="I234" s="5" t="s">
        <v>659</v>
      </c>
      <c r="J234" s="5" t="s">
        <v>659</v>
      </c>
      <c r="K234" s="5" t="s">
        <v>659</v>
      </c>
      <c r="L234" s="5" t="s">
        <v>659</v>
      </c>
      <c r="M234" s="5" t="s">
        <v>659</v>
      </c>
      <c r="N234" s="5" t="s">
        <v>659</v>
      </c>
      <c r="O234" s="5" t="s">
        <v>659</v>
      </c>
      <c r="P234" s="5" t="s">
        <v>659</v>
      </c>
      <c r="Q234" s="5" t="s">
        <v>659</v>
      </c>
      <c r="R234" s="5" t="s">
        <v>659</v>
      </c>
      <c r="S234" s="32" t="s">
        <v>659</v>
      </c>
      <c r="T234" s="31" t="s">
        <v>1141</v>
      </c>
      <c r="U234" s="5">
        <v>46.99</v>
      </c>
      <c r="V234" s="5" t="s">
        <v>201</v>
      </c>
      <c r="W234" s="5" t="s">
        <v>1141</v>
      </c>
      <c r="X234" s="5">
        <v>71.040000000000006</v>
      </c>
      <c r="Y234" s="5" t="s">
        <v>201</v>
      </c>
      <c r="Z234" s="5" t="s">
        <v>1141</v>
      </c>
      <c r="AA234" s="5">
        <v>133.85</v>
      </c>
      <c r="AB234" s="5" t="s">
        <v>196</v>
      </c>
      <c r="AC234" s="5" t="s">
        <v>1141</v>
      </c>
      <c r="AD234" s="5">
        <v>296.43</v>
      </c>
      <c r="AE234" s="32" t="s">
        <v>196</v>
      </c>
      <c r="AF234" s="31" t="s">
        <v>1143</v>
      </c>
      <c r="AG234" s="5">
        <v>186.8</v>
      </c>
      <c r="AH234" s="5">
        <v>186.8</v>
      </c>
      <c r="AI234" s="5">
        <v>373.6</v>
      </c>
      <c r="AJ234" s="5">
        <v>505.2</v>
      </c>
      <c r="AK234" s="32" t="s">
        <v>199</v>
      </c>
      <c r="AL234" s="27"/>
    </row>
    <row r="235" spans="1:38" ht="13.5" customHeight="1" x14ac:dyDescent="0.25">
      <c r="A235" s="3">
        <v>83</v>
      </c>
      <c r="B235" s="60"/>
      <c r="C235" s="60"/>
      <c r="D235" s="60"/>
      <c r="E235" s="60"/>
      <c r="F235" s="60"/>
      <c r="G235" s="13">
        <v>45964</v>
      </c>
      <c r="H235" s="31" t="s">
        <v>659</v>
      </c>
      <c r="I235" s="5" t="s">
        <v>659</v>
      </c>
      <c r="J235" s="5" t="s">
        <v>659</v>
      </c>
      <c r="K235" s="5" t="s">
        <v>659</v>
      </c>
      <c r="L235" s="5" t="s">
        <v>659</v>
      </c>
      <c r="M235" s="5" t="s">
        <v>659</v>
      </c>
      <c r="N235" s="5" t="s">
        <v>659</v>
      </c>
      <c r="O235" s="5" t="s">
        <v>659</v>
      </c>
      <c r="P235" s="5" t="s">
        <v>659</v>
      </c>
      <c r="Q235" s="5" t="s">
        <v>659</v>
      </c>
      <c r="R235" s="5" t="s">
        <v>659</v>
      </c>
      <c r="S235" s="32" t="s">
        <v>659</v>
      </c>
      <c r="T235" s="31" t="s">
        <v>1141</v>
      </c>
      <c r="U235" s="5">
        <v>69.489999999999995</v>
      </c>
      <c r="V235" s="5" t="s">
        <v>201</v>
      </c>
      <c r="W235" s="5" t="s">
        <v>1141</v>
      </c>
      <c r="X235" s="5">
        <v>103.49</v>
      </c>
      <c r="Y235" s="5" t="s">
        <v>204</v>
      </c>
      <c r="Z235" s="5" t="s">
        <v>1141</v>
      </c>
      <c r="AA235" s="5">
        <v>187.83</v>
      </c>
      <c r="AB235" s="5" t="s">
        <v>196</v>
      </c>
      <c r="AC235" s="5" t="s">
        <v>1141</v>
      </c>
      <c r="AD235" s="5">
        <v>409.06</v>
      </c>
      <c r="AE235" s="32" t="s">
        <v>196</v>
      </c>
      <c r="AF235" s="31" t="s">
        <v>1142</v>
      </c>
      <c r="AG235" s="5">
        <v>146.80000000000001</v>
      </c>
      <c r="AH235" s="5">
        <v>146.80000000000001</v>
      </c>
      <c r="AI235" s="5">
        <v>293.60000000000002</v>
      </c>
      <c r="AJ235" s="5">
        <v>415.2</v>
      </c>
      <c r="AK235" s="32" t="s">
        <v>199</v>
      </c>
      <c r="AL235" s="27"/>
    </row>
    <row r="236" spans="1:38" ht="13.5" customHeight="1" x14ac:dyDescent="0.25">
      <c r="A236" s="3">
        <v>84</v>
      </c>
      <c r="B236" s="60" t="s">
        <v>35</v>
      </c>
      <c r="C236" s="60" t="s">
        <v>777</v>
      </c>
      <c r="D236" s="60" t="s">
        <v>37</v>
      </c>
      <c r="E236" s="60" t="s">
        <v>914</v>
      </c>
      <c r="F236" s="61">
        <v>45960</v>
      </c>
      <c r="G236" s="13">
        <v>45962</v>
      </c>
      <c r="H236" s="31" t="s">
        <v>1235</v>
      </c>
      <c r="I236" s="5">
        <v>212</v>
      </c>
      <c r="J236" s="5" t="s">
        <v>203</v>
      </c>
      <c r="K236" s="5" t="s">
        <v>1235</v>
      </c>
      <c r="L236" s="5">
        <v>212</v>
      </c>
      <c r="M236" s="5" t="s">
        <v>203</v>
      </c>
      <c r="N236" s="5" t="s">
        <v>1235</v>
      </c>
      <c r="O236" s="5">
        <v>481</v>
      </c>
      <c r="P236" s="5" t="s">
        <v>600</v>
      </c>
      <c r="Q236" s="5" t="s">
        <v>1235</v>
      </c>
      <c r="R236" s="5">
        <v>877</v>
      </c>
      <c r="S236" s="32" t="s">
        <v>203</v>
      </c>
      <c r="T236" s="31" t="s">
        <v>115</v>
      </c>
      <c r="U236" s="5" t="s">
        <v>115</v>
      </c>
      <c r="V236" s="5" t="s">
        <v>115</v>
      </c>
      <c r="W236" s="5" t="s">
        <v>115</v>
      </c>
      <c r="X236" s="5" t="s">
        <v>115</v>
      </c>
      <c r="Y236" s="5" t="s">
        <v>115</v>
      </c>
      <c r="Z236" s="5" t="s">
        <v>115</v>
      </c>
      <c r="AA236" s="5" t="s">
        <v>115</v>
      </c>
      <c r="AB236" s="5" t="s">
        <v>115</v>
      </c>
      <c r="AC236" s="5" t="s">
        <v>115</v>
      </c>
      <c r="AD236" s="5" t="s">
        <v>115</v>
      </c>
      <c r="AE236" s="32" t="s">
        <v>115</v>
      </c>
      <c r="AF236" s="31" t="s">
        <v>1231</v>
      </c>
      <c r="AG236" s="5">
        <v>100</v>
      </c>
      <c r="AH236" s="5">
        <v>100</v>
      </c>
      <c r="AI236" s="5">
        <v>200</v>
      </c>
      <c r="AJ236" s="5">
        <v>200</v>
      </c>
      <c r="AK236" s="32" t="s">
        <v>1232</v>
      </c>
      <c r="AL236" s="27" t="s">
        <v>1233</v>
      </c>
    </row>
    <row r="237" spans="1:38" ht="13.5" customHeight="1" x14ac:dyDescent="0.25">
      <c r="A237" s="3">
        <v>84</v>
      </c>
      <c r="B237" s="60"/>
      <c r="C237" s="60"/>
      <c r="D237" s="60"/>
      <c r="E237" s="60"/>
      <c r="F237" s="60"/>
      <c r="G237" s="13">
        <v>45964</v>
      </c>
      <c r="H237" s="31" t="s">
        <v>1234</v>
      </c>
      <c r="I237" s="5">
        <v>417</v>
      </c>
      <c r="J237" s="5" t="s">
        <v>347</v>
      </c>
      <c r="K237" s="5" t="s">
        <v>1234</v>
      </c>
      <c r="L237" s="5">
        <v>460</v>
      </c>
      <c r="M237" s="5" t="s">
        <v>347</v>
      </c>
      <c r="N237" s="5" t="s">
        <v>1234</v>
      </c>
      <c r="O237" s="5">
        <v>902</v>
      </c>
      <c r="P237" s="5" t="s">
        <v>347</v>
      </c>
      <c r="Q237" s="5" t="s">
        <v>1234</v>
      </c>
      <c r="R237" s="5">
        <v>1998</v>
      </c>
      <c r="S237" s="32" t="s">
        <v>446</v>
      </c>
      <c r="T237" s="31" t="s">
        <v>115</v>
      </c>
      <c r="U237" s="5" t="s">
        <v>115</v>
      </c>
      <c r="V237" s="5" t="s">
        <v>115</v>
      </c>
      <c r="W237" s="5" t="s">
        <v>115</v>
      </c>
      <c r="X237" s="5" t="s">
        <v>115</v>
      </c>
      <c r="Y237" s="5" t="s">
        <v>115</v>
      </c>
      <c r="Z237" s="5" t="s">
        <v>115</v>
      </c>
      <c r="AA237" s="5" t="s">
        <v>115</v>
      </c>
      <c r="AB237" s="5" t="s">
        <v>115</v>
      </c>
      <c r="AC237" s="5" t="s">
        <v>115</v>
      </c>
      <c r="AD237" s="5" t="s">
        <v>115</v>
      </c>
      <c r="AE237" s="32" t="s">
        <v>115</v>
      </c>
      <c r="AF237" s="31" t="s">
        <v>1231</v>
      </c>
      <c r="AG237" s="5">
        <v>80</v>
      </c>
      <c r="AH237" s="5">
        <v>80</v>
      </c>
      <c r="AI237" s="5">
        <v>160</v>
      </c>
      <c r="AJ237" s="5">
        <v>160</v>
      </c>
      <c r="AK237" s="32" t="s">
        <v>1232</v>
      </c>
      <c r="AL237" s="27" t="s">
        <v>1233</v>
      </c>
    </row>
    <row r="238" spans="1:38" ht="13.5" customHeight="1" x14ac:dyDescent="0.25">
      <c r="A238" s="3">
        <v>84</v>
      </c>
      <c r="B238" s="60"/>
      <c r="C238" s="60"/>
      <c r="D238" s="60"/>
      <c r="E238" s="60"/>
      <c r="F238" s="60"/>
      <c r="G238" s="13">
        <v>45967</v>
      </c>
      <c r="H238" s="31" t="s">
        <v>1236</v>
      </c>
      <c r="I238" s="5">
        <v>171</v>
      </c>
      <c r="J238" s="5" t="s">
        <v>347</v>
      </c>
      <c r="K238" s="5" t="s">
        <v>1237</v>
      </c>
      <c r="L238" s="5">
        <v>183</v>
      </c>
      <c r="M238" s="5" t="s">
        <v>203</v>
      </c>
      <c r="N238" s="5" t="s">
        <v>1237</v>
      </c>
      <c r="O238" s="5">
        <v>411</v>
      </c>
      <c r="P238" s="5" t="s">
        <v>203</v>
      </c>
      <c r="Q238" s="5" t="s">
        <v>1237</v>
      </c>
      <c r="R238" s="5">
        <v>857</v>
      </c>
      <c r="S238" s="32" t="s">
        <v>203</v>
      </c>
      <c r="T238" s="31" t="s">
        <v>115</v>
      </c>
      <c r="U238" s="5" t="s">
        <v>115</v>
      </c>
      <c r="V238" s="5" t="s">
        <v>115</v>
      </c>
      <c r="W238" s="5" t="s">
        <v>115</v>
      </c>
      <c r="X238" s="5" t="s">
        <v>115</v>
      </c>
      <c r="Y238" s="5" t="s">
        <v>115</v>
      </c>
      <c r="Z238" s="5" t="s">
        <v>115</v>
      </c>
      <c r="AA238" s="5" t="s">
        <v>115</v>
      </c>
      <c r="AB238" s="5" t="s">
        <v>115</v>
      </c>
      <c r="AC238" s="5" t="s">
        <v>115</v>
      </c>
      <c r="AD238" s="5" t="s">
        <v>115</v>
      </c>
      <c r="AE238" s="32" t="s">
        <v>115</v>
      </c>
      <c r="AF238" s="31" t="s">
        <v>1231</v>
      </c>
      <c r="AG238" s="5">
        <v>90</v>
      </c>
      <c r="AH238" s="5">
        <v>90</v>
      </c>
      <c r="AI238" s="5">
        <v>180</v>
      </c>
      <c r="AJ238" s="5">
        <v>180</v>
      </c>
      <c r="AK238" s="32" t="s">
        <v>1232</v>
      </c>
      <c r="AL238" s="27" t="s">
        <v>1233</v>
      </c>
    </row>
    <row r="239" spans="1:38" ht="13.5" customHeight="1" x14ac:dyDescent="0.25">
      <c r="A239" s="3">
        <v>85</v>
      </c>
      <c r="B239" s="60" t="s">
        <v>14</v>
      </c>
      <c r="C239" s="60" t="s">
        <v>746</v>
      </c>
      <c r="D239" s="60" t="s">
        <v>40</v>
      </c>
      <c r="E239" s="60" t="s">
        <v>479</v>
      </c>
      <c r="F239" s="61">
        <v>45944</v>
      </c>
      <c r="G239" s="13">
        <v>45946</v>
      </c>
      <c r="H239" s="31" t="s">
        <v>659</v>
      </c>
      <c r="I239" s="5" t="s">
        <v>659</v>
      </c>
      <c r="J239" s="5" t="s">
        <v>659</v>
      </c>
      <c r="K239" s="5" t="s">
        <v>659</v>
      </c>
      <c r="L239" s="5" t="s">
        <v>659</v>
      </c>
      <c r="M239" s="5" t="s">
        <v>659</v>
      </c>
      <c r="N239" s="5" t="s">
        <v>659</v>
      </c>
      <c r="O239" s="5" t="s">
        <v>659</v>
      </c>
      <c r="P239" s="5" t="s">
        <v>659</v>
      </c>
      <c r="Q239" s="5" t="s">
        <v>659</v>
      </c>
      <c r="R239" s="5" t="s">
        <v>659</v>
      </c>
      <c r="S239" s="32" t="s">
        <v>659</v>
      </c>
      <c r="T239" s="31" t="s">
        <v>773</v>
      </c>
      <c r="U239" s="5">
        <v>117</v>
      </c>
      <c r="V239" s="5" t="s">
        <v>774</v>
      </c>
      <c r="W239" s="5" t="s">
        <v>773</v>
      </c>
      <c r="X239" s="5">
        <v>155</v>
      </c>
      <c r="Y239" s="5" t="s">
        <v>774</v>
      </c>
      <c r="Z239" s="5" t="s">
        <v>773</v>
      </c>
      <c r="AA239" s="5">
        <v>285</v>
      </c>
      <c r="AB239" s="5" t="s">
        <v>774</v>
      </c>
      <c r="AC239" s="5" t="s">
        <v>773</v>
      </c>
      <c r="AD239" s="5">
        <v>626</v>
      </c>
      <c r="AE239" s="32" t="s">
        <v>774</v>
      </c>
      <c r="AF239" s="31" t="s">
        <v>1963</v>
      </c>
      <c r="AG239" s="5">
        <v>197</v>
      </c>
      <c r="AH239" s="5">
        <v>197</v>
      </c>
      <c r="AI239" s="5">
        <v>387</v>
      </c>
      <c r="AJ239" s="5">
        <v>387</v>
      </c>
      <c r="AK239" s="32" t="s">
        <v>764</v>
      </c>
      <c r="AL239" s="27"/>
    </row>
    <row r="240" spans="1:38" ht="13.5" customHeight="1" x14ac:dyDescent="0.25">
      <c r="A240" s="3">
        <v>85</v>
      </c>
      <c r="B240" s="60"/>
      <c r="C240" s="60"/>
      <c r="D240" s="60"/>
      <c r="E240" s="60"/>
      <c r="F240" s="60"/>
      <c r="G240" s="13">
        <v>45948</v>
      </c>
      <c r="H240" s="31" t="s">
        <v>659</v>
      </c>
      <c r="I240" s="5" t="s">
        <v>659</v>
      </c>
      <c r="J240" s="5" t="s">
        <v>659</v>
      </c>
      <c r="K240" s="5" t="s">
        <v>659</v>
      </c>
      <c r="L240" s="5" t="s">
        <v>659</v>
      </c>
      <c r="M240" s="5" t="s">
        <v>659</v>
      </c>
      <c r="N240" s="5" t="s">
        <v>659</v>
      </c>
      <c r="O240" s="5" t="s">
        <v>659</v>
      </c>
      <c r="P240" s="5" t="s">
        <v>659</v>
      </c>
      <c r="Q240" s="5" t="s">
        <v>659</v>
      </c>
      <c r="R240" s="5" t="s">
        <v>659</v>
      </c>
      <c r="S240" s="32" t="s">
        <v>659</v>
      </c>
      <c r="T240" s="31" t="s">
        <v>752</v>
      </c>
      <c r="U240" s="5">
        <v>281</v>
      </c>
      <c r="V240" s="5" t="s">
        <v>706</v>
      </c>
      <c r="W240" s="5" t="s">
        <v>752</v>
      </c>
      <c r="X240" s="5">
        <v>281</v>
      </c>
      <c r="Y240" s="5" t="s">
        <v>706</v>
      </c>
      <c r="Z240" s="5" t="s">
        <v>752</v>
      </c>
      <c r="AA240" s="5">
        <v>609</v>
      </c>
      <c r="AB240" s="5" t="s">
        <v>706</v>
      </c>
      <c r="AC240" s="5" t="s">
        <v>752</v>
      </c>
      <c r="AD240" s="5">
        <v>1108</v>
      </c>
      <c r="AE240" s="32" t="s">
        <v>706</v>
      </c>
      <c r="AF240" s="31" t="s">
        <v>1963</v>
      </c>
      <c r="AG240" s="5">
        <v>165</v>
      </c>
      <c r="AH240" s="5">
        <v>165</v>
      </c>
      <c r="AI240" s="5">
        <v>327</v>
      </c>
      <c r="AJ240" s="5">
        <v>327</v>
      </c>
      <c r="AK240" s="32" t="s">
        <v>764</v>
      </c>
      <c r="AL240" s="27"/>
    </row>
    <row r="241" spans="1:38" ht="13.5" customHeight="1" x14ac:dyDescent="0.25">
      <c r="A241" s="3">
        <v>85</v>
      </c>
      <c r="B241" s="60"/>
      <c r="C241" s="60"/>
      <c r="D241" s="60"/>
      <c r="E241" s="60"/>
      <c r="F241" s="60"/>
      <c r="G241" s="13">
        <v>45951</v>
      </c>
      <c r="H241" s="31" t="s">
        <v>775</v>
      </c>
      <c r="I241" s="5">
        <v>172</v>
      </c>
      <c r="J241" s="5" t="s">
        <v>706</v>
      </c>
      <c r="K241" s="5" t="s">
        <v>775</v>
      </c>
      <c r="L241" s="5">
        <v>172</v>
      </c>
      <c r="M241" s="5" t="s">
        <v>706</v>
      </c>
      <c r="N241" s="5" t="s">
        <v>775</v>
      </c>
      <c r="O241" s="5">
        <v>385</v>
      </c>
      <c r="P241" s="5" t="s">
        <v>706</v>
      </c>
      <c r="Q241" s="5" t="s">
        <v>775</v>
      </c>
      <c r="R241" s="5">
        <v>723</v>
      </c>
      <c r="S241" s="32" t="s">
        <v>706</v>
      </c>
      <c r="T241" s="31" t="s">
        <v>115</v>
      </c>
      <c r="U241" s="5" t="s">
        <v>115</v>
      </c>
      <c r="V241" s="5" t="s">
        <v>115</v>
      </c>
      <c r="W241" s="5" t="s">
        <v>115</v>
      </c>
      <c r="X241" s="5" t="s">
        <v>115</v>
      </c>
      <c r="Y241" s="5" t="s">
        <v>115</v>
      </c>
      <c r="Z241" s="5" t="s">
        <v>115</v>
      </c>
      <c r="AA241" s="5" t="s">
        <v>115</v>
      </c>
      <c r="AB241" s="5" t="s">
        <v>115</v>
      </c>
      <c r="AC241" s="5" t="s">
        <v>115</v>
      </c>
      <c r="AD241" s="5" t="s">
        <v>115</v>
      </c>
      <c r="AE241" s="32" t="s">
        <v>115</v>
      </c>
      <c r="AF241" s="31" t="s">
        <v>1963</v>
      </c>
      <c r="AG241" s="5">
        <v>99</v>
      </c>
      <c r="AH241" s="5">
        <v>99</v>
      </c>
      <c r="AI241" s="5">
        <v>197</v>
      </c>
      <c r="AJ241" s="5">
        <v>197</v>
      </c>
      <c r="AK241" s="32" t="s">
        <v>764</v>
      </c>
      <c r="AL241" s="27"/>
    </row>
    <row r="242" spans="1:38" ht="13.5" customHeight="1" x14ac:dyDescent="0.25">
      <c r="A242" s="3">
        <v>86</v>
      </c>
      <c r="B242" s="60" t="s">
        <v>35</v>
      </c>
      <c r="C242" s="60" t="s">
        <v>777</v>
      </c>
      <c r="D242" s="60" t="s">
        <v>38</v>
      </c>
      <c r="E242" s="60" t="s">
        <v>135</v>
      </c>
      <c r="F242" s="61">
        <v>45957</v>
      </c>
      <c r="G242" s="13">
        <v>45959</v>
      </c>
      <c r="H242" s="31" t="s">
        <v>659</v>
      </c>
      <c r="I242" s="5" t="s">
        <v>659</v>
      </c>
      <c r="J242" s="5" t="s">
        <v>659</v>
      </c>
      <c r="K242" s="5" t="s">
        <v>659</v>
      </c>
      <c r="L242" s="5" t="s">
        <v>659</v>
      </c>
      <c r="M242" s="5" t="s">
        <v>659</v>
      </c>
      <c r="N242" s="5" t="s">
        <v>659</v>
      </c>
      <c r="O242" s="5" t="s">
        <v>659</v>
      </c>
      <c r="P242" s="5" t="s">
        <v>659</v>
      </c>
      <c r="Q242" s="5" t="s">
        <v>659</v>
      </c>
      <c r="R242" s="5" t="s">
        <v>659</v>
      </c>
      <c r="S242" s="32" t="s">
        <v>659</v>
      </c>
      <c r="T242" s="31" t="s">
        <v>1770</v>
      </c>
      <c r="U242" s="5">
        <v>143</v>
      </c>
      <c r="V242" s="5" t="s">
        <v>267</v>
      </c>
      <c r="W242" s="5" t="s">
        <v>1770</v>
      </c>
      <c r="X242" s="5">
        <v>143</v>
      </c>
      <c r="Y242" s="5" t="s">
        <v>267</v>
      </c>
      <c r="Z242" s="5" t="s">
        <v>1771</v>
      </c>
      <c r="AA242" s="5">
        <v>376</v>
      </c>
      <c r="AB242" s="5" t="s">
        <v>102</v>
      </c>
      <c r="AC242" s="5" t="s">
        <v>1771</v>
      </c>
      <c r="AD242" s="5">
        <v>752</v>
      </c>
      <c r="AE242" s="32" t="s">
        <v>102</v>
      </c>
      <c r="AF242" s="31" t="s">
        <v>1964</v>
      </c>
      <c r="AG242" s="5">
        <v>59.99</v>
      </c>
      <c r="AH242" s="5">
        <v>59.99</v>
      </c>
      <c r="AI242" s="5">
        <v>119.98</v>
      </c>
      <c r="AJ242" s="5">
        <v>119.98</v>
      </c>
      <c r="AK242" s="32" t="s">
        <v>694</v>
      </c>
      <c r="AL242" s="27"/>
    </row>
    <row r="243" spans="1:38" ht="13.5" customHeight="1" x14ac:dyDescent="0.25">
      <c r="A243" s="3">
        <v>86</v>
      </c>
      <c r="B243" s="60"/>
      <c r="C243" s="60"/>
      <c r="D243" s="60"/>
      <c r="E243" s="60"/>
      <c r="F243" s="60"/>
      <c r="G243" s="13">
        <v>45961</v>
      </c>
      <c r="H243" s="31" t="s">
        <v>659</v>
      </c>
      <c r="I243" s="5" t="s">
        <v>659</v>
      </c>
      <c r="J243" s="5" t="s">
        <v>659</v>
      </c>
      <c r="K243" s="5" t="s">
        <v>659</v>
      </c>
      <c r="L243" s="5" t="s">
        <v>659</v>
      </c>
      <c r="M243" s="5" t="s">
        <v>659</v>
      </c>
      <c r="N243" s="5" t="s">
        <v>659</v>
      </c>
      <c r="O243" s="5" t="s">
        <v>659</v>
      </c>
      <c r="P243" s="5" t="s">
        <v>659</v>
      </c>
      <c r="Q243" s="5" t="s">
        <v>659</v>
      </c>
      <c r="R243" s="5" t="s">
        <v>659</v>
      </c>
      <c r="S243" s="32" t="s">
        <v>659</v>
      </c>
      <c r="T243" s="31" t="s">
        <v>1772</v>
      </c>
      <c r="U243" s="5">
        <v>128.97</v>
      </c>
      <c r="V243" s="5" t="s">
        <v>111</v>
      </c>
      <c r="W243" s="5" t="s">
        <v>1772</v>
      </c>
      <c r="X243" s="5">
        <v>145.97</v>
      </c>
      <c r="Y243" s="5" t="s">
        <v>111</v>
      </c>
      <c r="Z243" s="5" t="s">
        <v>1772</v>
      </c>
      <c r="AA243" s="5">
        <v>275</v>
      </c>
      <c r="AB243" s="5" t="s">
        <v>111</v>
      </c>
      <c r="AC243" s="5" t="s">
        <v>1772</v>
      </c>
      <c r="AD243" s="5">
        <v>550</v>
      </c>
      <c r="AE243" s="32" t="s">
        <v>111</v>
      </c>
      <c r="AF243" s="31" t="s">
        <v>1964</v>
      </c>
      <c r="AG243" s="5">
        <v>59.99</v>
      </c>
      <c r="AH243" s="5">
        <v>59.99</v>
      </c>
      <c r="AI243" s="5">
        <v>119.98</v>
      </c>
      <c r="AJ243" s="5">
        <v>119.98</v>
      </c>
      <c r="AK243" s="32" t="s">
        <v>694</v>
      </c>
      <c r="AL243" s="27"/>
    </row>
    <row r="244" spans="1:38" ht="13.5" customHeight="1" x14ac:dyDescent="0.25">
      <c r="A244" s="3">
        <v>86</v>
      </c>
      <c r="B244" s="60"/>
      <c r="C244" s="60"/>
      <c r="D244" s="60"/>
      <c r="E244" s="60"/>
      <c r="F244" s="60"/>
      <c r="G244" s="13">
        <v>45964</v>
      </c>
      <c r="H244" s="31" t="s">
        <v>1773</v>
      </c>
      <c r="I244" s="5">
        <v>203</v>
      </c>
      <c r="J244" s="5" t="s">
        <v>294</v>
      </c>
      <c r="K244" s="5" t="s">
        <v>1773</v>
      </c>
      <c r="L244" s="5">
        <v>203</v>
      </c>
      <c r="M244" s="5" t="s">
        <v>294</v>
      </c>
      <c r="N244" s="5" t="s">
        <v>659</v>
      </c>
      <c r="O244" s="5" t="s">
        <v>659</v>
      </c>
      <c r="P244" s="5" t="s">
        <v>659</v>
      </c>
      <c r="Q244" s="5" t="s">
        <v>659</v>
      </c>
      <c r="R244" s="5" t="s">
        <v>659</v>
      </c>
      <c r="S244" s="32" t="s">
        <v>98</v>
      </c>
      <c r="T244" s="31" t="s">
        <v>115</v>
      </c>
      <c r="U244" s="5" t="s">
        <v>115</v>
      </c>
      <c r="V244" s="5" t="s">
        <v>115</v>
      </c>
      <c r="W244" s="5" t="s">
        <v>115</v>
      </c>
      <c r="X244" s="5" t="s">
        <v>115</v>
      </c>
      <c r="Y244" s="5" t="s">
        <v>115</v>
      </c>
      <c r="Z244" s="5" t="s">
        <v>1770</v>
      </c>
      <c r="AA244" s="5">
        <v>427.98</v>
      </c>
      <c r="AB244" s="5" t="s">
        <v>98</v>
      </c>
      <c r="AC244" s="5" t="s">
        <v>1770</v>
      </c>
      <c r="AD244" s="5">
        <v>855.98</v>
      </c>
      <c r="AE244" s="32" t="s">
        <v>98</v>
      </c>
      <c r="AF244" s="31" t="s">
        <v>1965</v>
      </c>
      <c r="AG244" s="5">
        <v>55.99</v>
      </c>
      <c r="AH244" s="5">
        <v>55.99</v>
      </c>
      <c r="AI244" s="5">
        <v>111.98</v>
      </c>
      <c r="AJ244" s="5">
        <v>111.98</v>
      </c>
      <c r="AK244" s="32" t="s">
        <v>694</v>
      </c>
      <c r="AL244" s="27"/>
    </row>
    <row r="245" spans="1:38" ht="13.5" customHeight="1" x14ac:dyDescent="0.25">
      <c r="A245" s="3">
        <v>87</v>
      </c>
      <c r="B245" s="60" t="s">
        <v>14</v>
      </c>
      <c r="C245" s="60" t="s">
        <v>746</v>
      </c>
      <c r="D245" s="60" t="s">
        <v>27</v>
      </c>
      <c r="E245" s="60" t="s">
        <v>135</v>
      </c>
      <c r="F245" s="61">
        <v>45950</v>
      </c>
      <c r="G245" s="13">
        <v>45952</v>
      </c>
      <c r="H245" s="31" t="s">
        <v>769</v>
      </c>
      <c r="I245" s="5">
        <v>385</v>
      </c>
      <c r="J245" s="5" t="s">
        <v>700</v>
      </c>
      <c r="K245" s="5" t="s">
        <v>769</v>
      </c>
      <c r="L245" s="5">
        <v>385</v>
      </c>
      <c r="M245" s="5" t="s">
        <v>700</v>
      </c>
      <c r="N245" s="5" t="s">
        <v>769</v>
      </c>
      <c r="O245" s="5">
        <v>831</v>
      </c>
      <c r="P245" s="5" t="s">
        <v>700</v>
      </c>
      <c r="Q245" s="5" t="s">
        <v>769</v>
      </c>
      <c r="R245" s="5">
        <v>1662</v>
      </c>
      <c r="S245" s="32" t="s">
        <v>700</v>
      </c>
      <c r="T245" s="31" t="s">
        <v>115</v>
      </c>
      <c r="U245" s="5" t="s">
        <v>115</v>
      </c>
      <c r="V245" s="5" t="s">
        <v>115</v>
      </c>
      <c r="W245" s="5" t="s">
        <v>115</v>
      </c>
      <c r="X245" s="5" t="s">
        <v>115</v>
      </c>
      <c r="Y245" s="5" t="s">
        <v>115</v>
      </c>
      <c r="Z245" s="5" t="s">
        <v>115</v>
      </c>
      <c r="AA245" s="5" t="s">
        <v>115</v>
      </c>
      <c r="AB245" s="5" t="s">
        <v>115</v>
      </c>
      <c r="AC245" s="5" t="s">
        <v>115</v>
      </c>
      <c r="AD245" s="5" t="s">
        <v>115</v>
      </c>
      <c r="AE245" s="32" t="s">
        <v>115</v>
      </c>
      <c r="AF245" s="31" t="s">
        <v>1966</v>
      </c>
      <c r="AG245" s="5">
        <v>183</v>
      </c>
      <c r="AH245" s="5">
        <v>183</v>
      </c>
      <c r="AI245" s="5">
        <v>366</v>
      </c>
      <c r="AJ245" s="5">
        <v>528.79999999999995</v>
      </c>
      <c r="AK245" s="32" t="s">
        <v>161</v>
      </c>
      <c r="AL245" s="27"/>
    </row>
    <row r="246" spans="1:38" ht="13.5" customHeight="1" x14ac:dyDescent="0.25">
      <c r="A246" s="3">
        <v>87</v>
      </c>
      <c r="B246" s="60"/>
      <c r="C246" s="60"/>
      <c r="D246" s="60"/>
      <c r="E246" s="60"/>
      <c r="F246" s="61"/>
      <c r="G246" s="13">
        <v>45954</v>
      </c>
      <c r="H246" s="31" t="s">
        <v>770</v>
      </c>
      <c r="I246" s="5">
        <v>382</v>
      </c>
      <c r="J246" s="5" t="s">
        <v>763</v>
      </c>
      <c r="K246" s="5" t="s">
        <v>770</v>
      </c>
      <c r="L246" s="5">
        <v>382</v>
      </c>
      <c r="M246" s="5" t="s">
        <v>763</v>
      </c>
      <c r="N246" s="5" t="s">
        <v>770</v>
      </c>
      <c r="O246" s="5">
        <v>747</v>
      </c>
      <c r="P246" s="5" t="s">
        <v>763</v>
      </c>
      <c r="Q246" s="5" t="s">
        <v>770</v>
      </c>
      <c r="R246" s="5" t="s">
        <v>115</v>
      </c>
      <c r="S246" s="32" t="s">
        <v>763</v>
      </c>
      <c r="T246" s="31" t="s">
        <v>115</v>
      </c>
      <c r="U246" s="5" t="s">
        <v>115</v>
      </c>
      <c r="V246" s="5" t="s">
        <v>115</v>
      </c>
      <c r="W246" s="5" t="s">
        <v>115</v>
      </c>
      <c r="X246" s="5" t="s">
        <v>115</v>
      </c>
      <c r="Y246" s="5" t="s">
        <v>115</v>
      </c>
      <c r="Z246" s="5" t="s">
        <v>115</v>
      </c>
      <c r="AA246" s="5" t="s">
        <v>115</v>
      </c>
      <c r="AB246" s="5" t="s">
        <v>115</v>
      </c>
      <c r="AC246" s="5" t="s">
        <v>115</v>
      </c>
      <c r="AD246" s="5" t="s">
        <v>115</v>
      </c>
      <c r="AE246" s="32" t="s">
        <v>115</v>
      </c>
      <c r="AF246" s="31" t="s">
        <v>1966</v>
      </c>
      <c r="AG246" s="5">
        <v>193</v>
      </c>
      <c r="AH246" s="5">
        <v>193</v>
      </c>
      <c r="AI246" s="5">
        <v>386</v>
      </c>
      <c r="AJ246" s="5">
        <v>548.79999999999995</v>
      </c>
      <c r="AK246" s="32" t="s">
        <v>161</v>
      </c>
      <c r="AL246" s="27"/>
    </row>
    <row r="247" spans="1:38" ht="13.5" customHeight="1" x14ac:dyDescent="0.25">
      <c r="A247" s="3">
        <v>87</v>
      </c>
      <c r="B247" s="60"/>
      <c r="C247" s="60"/>
      <c r="D247" s="60"/>
      <c r="E247" s="60"/>
      <c r="F247" s="61"/>
      <c r="G247" s="13" t="s">
        <v>771</v>
      </c>
      <c r="H247" s="31" t="s">
        <v>772</v>
      </c>
      <c r="I247" s="5">
        <v>245</v>
      </c>
      <c r="J247" s="5" t="s">
        <v>763</v>
      </c>
      <c r="K247" s="5" t="s">
        <v>772</v>
      </c>
      <c r="L247" s="5">
        <v>470</v>
      </c>
      <c r="M247" s="5" t="s">
        <v>763</v>
      </c>
      <c r="N247" s="5" t="s">
        <v>772</v>
      </c>
      <c r="O247" s="5">
        <v>612.70000000000005</v>
      </c>
      <c r="P247" s="5" t="s">
        <v>763</v>
      </c>
      <c r="Q247" s="5" t="s">
        <v>772</v>
      </c>
      <c r="R247" s="5">
        <v>1225.4000000000001</v>
      </c>
      <c r="S247" s="32" t="s">
        <v>763</v>
      </c>
      <c r="T247" s="31" t="s">
        <v>115</v>
      </c>
      <c r="U247" s="5" t="s">
        <v>115</v>
      </c>
      <c r="V247" s="5" t="s">
        <v>115</v>
      </c>
      <c r="W247" s="5" t="s">
        <v>115</v>
      </c>
      <c r="X247" s="5" t="s">
        <v>115</v>
      </c>
      <c r="Y247" s="5" t="s">
        <v>115</v>
      </c>
      <c r="Z247" s="5" t="s">
        <v>115</v>
      </c>
      <c r="AA247" s="5" t="s">
        <v>115</v>
      </c>
      <c r="AB247" s="5" t="s">
        <v>115</v>
      </c>
      <c r="AC247" s="5" t="s">
        <v>115</v>
      </c>
      <c r="AD247" s="5" t="s">
        <v>115</v>
      </c>
      <c r="AE247" s="32" t="s">
        <v>115</v>
      </c>
      <c r="AF247" s="31" t="s">
        <v>1966</v>
      </c>
      <c r="AG247" s="5">
        <v>183</v>
      </c>
      <c r="AH247" s="5">
        <v>183</v>
      </c>
      <c r="AI247" s="5">
        <v>366</v>
      </c>
      <c r="AJ247" s="5">
        <v>538.79999999999995</v>
      </c>
      <c r="AK247" s="32" t="s">
        <v>161</v>
      </c>
      <c r="AL247" s="27"/>
    </row>
    <row r="248" spans="1:38" ht="13.5" customHeight="1" x14ac:dyDescent="0.25">
      <c r="A248" s="3">
        <v>88</v>
      </c>
      <c r="B248" s="60" t="s">
        <v>16</v>
      </c>
      <c r="C248" s="60" t="s">
        <v>192</v>
      </c>
      <c r="D248" s="60" t="s">
        <v>14</v>
      </c>
      <c r="E248" s="60" t="s">
        <v>746</v>
      </c>
      <c r="F248" s="61">
        <v>45951</v>
      </c>
      <c r="G248" s="13">
        <v>45953</v>
      </c>
      <c r="H248" s="31" t="s">
        <v>659</v>
      </c>
      <c r="I248" s="5" t="s">
        <v>659</v>
      </c>
      <c r="J248" s="5" t="s">
        <v>659</v>
      </c>
      <c r="K248" s="5" t="s">
        <v>659</v>
      </c>
      <c r="L248" s="5" t="s">
        <v>659</v>
      </c>
      <c r="M248" s="5" t="s">
        <v>659</v>
      </c>
      <c r="N248" s="5" t="s">
        <v>659</v>
      </c>
      <c r="O248" s="5" t="s">
        <v>659</v>
      </c>
      <c r="P248" s="5" t="s">
        <v>659</v>
      </c>
      <c r="Q248" s="5" t="s">
        <v>804</v>
      </c>
      <c r="R248" s="5">
        <v>1119.76</v>
      </c>
      <c r="S248" s="32" t="s">
        <v>805</v>
      </c>
      <c r="T248" s="31" t="s">
        <v>802</v>
      </c>
      <c r="U248" s="5">
        <v>199</v>
      </c>
      <c r="V248" s="5" t="s">
        <v>803</v>
      </c>
      <c r="W248" s="5" t="s">
        <v>802</v>
      </c>
      <c r="X248" s="5">
        <v>199</v>
      </c>
      <c r="Y248" s="5" t="s">
        <v>803</v>
      </c>
      <c r="Z248" s="5" t="s">
        <v>802</v>
      </c>
      <c r="AA248" s="5">
        <v>431</v>
      </c>
      <c r="AB248" s="5" t="s">
        <v>803</v>
      </c>
      <c r="AC248" s="5" t="s">
        <v>802</v>
      </c>
      <c r="AD248" s="5">
        <v>1226.97</v>
      </c>
      <c r="AE248" s="32" t="s">
        <v>96</v>
      </c>
      <c r="AF248" s="31" t="s">
        <v>806</v>
      </c>
      <c r="AG248" s="5">
        <v>162.6</v>
      </c>
      <c r="AH248" s="5">
        <v>162.6</v>
      </c>
      <c r="AI248" s="5">
        <v>320.2</v>
      </c>
      <c r="AJ248" s="5">
        <v>455.2</v>
      </c>
      <c r="AK248" s="32" t="s">
        <v>161</v>
      </c>
      <c r="AL248" s="27"/>
    </row>
    <row r="249" spans="1:38" ht="13.5" customHeight="1" x14ac:dyDescent="0.25">
      <c r="A249" s="3">
        <v>88</v>
      </c>
      <c r="B249" s="60"/>
      <c r="C249" s="60"/>
      <c r="D249" s="60"/>
      <c r="E249" s="60"/>
      <c r="F249" s="60"/>
      <c r="G249" s="13">
        <v>45955</v>
      </c>
      <c r="H249" s="31" t="s">
        <v>659</v>
      </c>
      <c r="I249" s="5" t="s">
        <v>659</v>
      </c>
      <c r="J249" s="5" t="s">
        <v>659</v>
      </c>
      <c r="K249" s="5" t="s">
        <v>659</v>
      </c>
      <c r="L249" s="5" t="s">
        <v>659</v>
      </c>
      <c r="M249" s="5" t="s">
        <v>659</v>
      </c>
      <c r="N249" s="5" t="s">
        <v>659</v>
      </c>
      <c r="O249" s="5" t="s">
        <v>659</v>
      </c>
      <c r="P249" s="5" t="s">
        <v>659</v>
      </c>
      <c r="Q249" s="5" t="s">
        <v>807</v>
      </c>
      <c r="R249" s="5">
        <v>1062.68</v>
      </c>
      <c r="S249" s="32" t="s">
        <v>808</v>
      </c>
      <c r="T249" s="31" t="s">
        <v>802</v>
      </c>
      <c r="U249" s="5">
        <v>199</v>
      </c>
      <c r="V249" s="5" t="s">
        <v>803</v>
      </c>
      <c r="W249" s="5" t="s">
        <v>802</v>
      </c>
      <c r="X249" s="5">
        <v>199</v>
      </c>
      <c r="Y249" s="5" t="s">
        <v>803</v>
      </c>
      <c r="Z249" s="5" t="s">
        <v>802</v>
      </c>
      <c r="AA249" s="5">
        <v>431</v>
      </c>
      <c r="AB249" s="5" t="s">
        <v>803</v>
      </c>
      <c r="AC249" s="5" t="s">
        <v>802</v>
      </c>
      <c r="AD249" s="5">
        <v>1225.97</v>
      </c>
      <c r="AE249" s="32" t="s">
        <v>96</v>
      </c>
      <c r="AF249" s="31" t="s">
        <v>809</v>
      </c>
      <c r="AG249" s="5">
        <v>154.80000000000001</v>
      </c>
      <c r="AH249" s="5">
        <v>154.80000000000001</v>
      </c>
      <c r="AI249" s="5">
        <v>309.60000000000002</v>
      </c>
      <c r="AJ249" s="5">
        <v>359.4</v>
      </c>
      <c r="AK249" s="32" t="s">
        <v>161</v>
      </c>
      <c r="AL249" s="27"/>
    </row>
    <row r="250" spans="1:38" ht="13.5" customHeight="1" x14ac:dyDescent="0.25">
      <c r="A250" s="3">
        <v>88</v>
      </c>
      <c r="B250" s="60"/>
      <c r="C250" s="60"/>
      <c r="D250" s="60"/>
      <c r="E250" s="60"/>
      <c r="F250" s="60"/>
      <c r="G250" s="13">
        <v>45958</v>
      </c>
      <c r="H250" s="31" t="s">
        <v>810</v>
      </c>
      <c r="I250" s="5">
        <v>162.99</v>
      </c>
      <c r="J250" s="5" t="s">
        <v>98</v>
      </c>
      <c r="K250" s="5" t="s">
        <v>810</v>
      </c>
      <c r="L250" s="5">
        <v>162.99</v>
      </c>
      <c r="M250" s="5" t="s">
        <v>98</v>
      </c>
      <c r="N250" s="5" t="s">
        <v>810</v>
      </c>
      <c r="O250" s="5">
        <v>323.99</v>
      </c>
      <c r="P250" s="5" t="s">
        <v>98</v>
      </c>
      <c r="Q250" s="5" t="s">
        <v>810</v>
      </c>
      <c r="R250" s="5">
        <v>599.99</v>
      </c>
      <c r="S250" s="32" t="s">
        <v>300</v>
      </c>
      <c r="T250" s="31" t="s">
        <v>802</v>
      </c>
      <c r="U250" s="5">
        <v>199</v>
      </c>
      <c r="V250" s="5" t="s">
        <v>803</v>
      </c>
      <c r="W250" s="5" t="s">
        <v>802</v>
      </c>
      <c r="X250" s="5">
        <v>199</v>
      </c>
      <c r="Y250" s="5" t="s">
        <v>803</v>
      </c>
      <c r="Z250" s="5" t="s">
        <v>802</v>
      </c>
      <c r="AA250" s="5">
        <v>431</v>
      </c>
      <c r="AB250" s="5" t="s">
        <v>803</v>
      </c>
      <c r="AC250" s="5" t="s">
        <v>802</v>
      </c>
      <c r="AD250" s="5">
        <v>850.75</v>
      </c>
      <c r="AE250" s="32" t="s">
        <v>98</v>
      </c>
      <c r="AF250" s="31" t="s">
        <v>811</v>
      </c>
      <c r="AG250" s="5">
        <v>164.8</v>
      </c>
      <c r="AH250" s="5">
        <v>164.8</v>
      </c>
      <c r="AI250" s="5">
        <v>329.6</v>
      </c>
      <c r="AJ250" s="5">
        <v>379.4</v>
      </c>
      <c r="AK250" s="32" t="s">
        <v>161</v>
      </c>
      <c r="AL250" s="27"/>
    </row>
    <row r="251" spans="1:38" ht="13.5" customHeight="1" x14ac:dyDescent="0.25">
      <c r="A251" s="3">
        <v>89</v>
      </c>
      <c r="B251" s="60" t="s">
        <v>30</v>
      </c>
      <c r="C251" s="60" t="s">
        <v>841</v>
      </c>
      <c r="D251" s="60" t="s">
        <v>41</v>
      </c>
      <c r="E251" s="60" t="s">
        <v>86</v>
      </c>
      <c r="F251" s="61">
        <v>45950</v>
      </c>
      <c r="G251" s="13">
        <v>45952</v>
      </c>
      <c r="H251" s="31" t="s">
        <v>659</v>
      </c>
      <c r="I251" s="5" t="s">
        <v>659</v>
      </c>
      <c r="J251" s="5" t="s">
        <v>659</v>
      </c>
      <c r="K251" s="5" t="s">
        <v>659</v>
      </c>
      <c r="L251" s="5" t="s">
        <v>659</v>
      </c>
      <c r="M251" s="5" t="s">
        <v>659</v>
      </c>
      <c r="N251" s="5" t="s">
        <v>659</v>
      </c>
      <c r="O251" s="5" t="s">
        <v>659</v>
      </c>
      <c r="P251" s="5" t="s">
        <v>659</v>
      </c>
      <c r="Q251" s="5" t="s">
        <v>659</v>
      </c>
      <c r="R251" s="5" t="s">
        <v>659</v>
      </c>
      <c r="S251" s="32" t="s">
        <v>659</v>
      </c>
      <c r="T251" s="31" t="s">
        <v>1242</v>
      </c>
      <c r="U251" s="5">
        <v>134</v>
      </c>
      <c r="V251" s="5" t="s">
        <v>1243</v>
      </c>
      <c r="W251" s="5" t="s">
        <v>1242</v>
      </c>
      <c r="X251" s="5">
        <v>160</v>
      </c>
      <c r="Y251" s="5" t="s">
        <v>1243</v>
      </c>
      <c r="Z251" s="5" t="s">
        <v>1242</v>
      </c>
      <c r="AA251" s="5">
        <v>350</v>
      </c>
      <c r="AB251" s="5" t="s">
        <v>600</v>
      </c>
      <c r="AC251" s="5" t="s">
        <v>1242</v>
      </c>
      <c r="AD251" s="5">
        <v>662</v>
      </c>
      <c r="AE251" s="32" t="s">
        <v>446</v>
      </c>
      <c r="AF251" s="31" t="s">
        <v>1967</v>
      </c>
      <c r="AG251" s="5">
        <v>235</v>
      </c>
      <c r="AH251" s="5">
        <v>235</v>
      </c>
      <c r="AI251" s="5">
        <v>470</v>
      </c>
      <c r="AJ251" s="5">
        <v>533</v>
      </c>
      <c r="AK251" s="32" t="s">
        <v>1244</v>
      </c>
      <c r="AL251" s="27"/>
    </row>
    <row r="252" spans="1:38" ht="13.5" customHeight="1" x14ac:dyDescent="0.25">
      <c r="A252" s="3">
        <v>89</v>
      </c>
      <c r="B252" s="60"/>
      <c r="C252" s="60"/>
      <c r="D252" s="60"/>
      <c r="E252" s="60"/>
      <c r="F252" s="60"/>
      <c r="G252" s="13">
        <v>45954</v>
      </c>
      <c r="H252" s="31" t="s">
        <v>659</v>
      </c>
      <c r="I252" s="5" t="s">
        <v>659</v>
      </c>
      <c r="J252" s="5" t="s">
        <v>659</v>
      </c>
      <c r="K252" s="5" t="s">
        <v>659</v>
      </c>
      <c r="L252" s="5" t="s">
        <v>659</v>
      </c>
      <c r="M252" s="5" t="s">
        <v>659</v>
      </c>
      <c r="N252" s="5" t="s">
        <v>659</v>
      </c>
      <c r="O252" s="5" t="s">
        <v>659</v>
      </c>
      <c r="P252" s="5" t="s">
        <v>659</v>
      </c>
      <c r="Q252" s="5" t="s">
        <v>659</v>
      </c>
      <c r="R252" s="5" t="s">
        <v>659</v>
      </c>
      <c r="S252" s="32" t="s">
        <v>659</v>
      </c>
      <c r="T252" s="31" t="s">
        <v>1245</v>
      </c>
      <c r="U252" s="5">
        <v>137</v>
      </c>
      <c r="V252" s="5" t="s">
        <v>196</v>
      </c>
      <c r="W252" s="5" t="s">
        <v>1245</v>
      </c>
      <c r="X252" s="5">
        <v>159</v>
      </c>
      <c r="Y252" s="5" t="s">
        <v>196</v>
      </c>
      <c r="Z252" s="5" t="s">
        <v>1245</v>
      </c>
      <c r="AA252" s="5">
        <v>327</v>
      </c>
      <c r="AB252" s="5" t="s">
        <v>196</v>
      </c>
      <c r="AC252" s="5" t="s">
        <v>1245</v>
      </c>
      <c r="AD252" s="5">
        <v>729</v>
      </c>
      <c r="AE252" s="32" t="s">
        <v>196</v>
      </c>
      <c r="AF252" s="31" t="s">
        <v>1967</v>
      </c>
      <c r="AG252" s="5">
        <v>267</v>
      </c>
      <c r="AH252" s="5">
        <v>267</v>
      </c>
      <c r="AI252" s="5">
        <v>534</v>
      </c>
      <c r="AJ252" s="5">
        <v>633</v>
      </c>
      <c r="AK252" s="32" t="s">
        <v>1244</v>
      </c>
      <c r="AL252" s="27"/>
    </row>
    <row r="253" spans="1:38" ht="13.5" customHeight="1" x14ac:dyDescent="0.25">
      <c r="A253" s="3">
        <v>89</v>
      </c>
      <c r="B253" s="60"/>
      <c r="C253" s="60"/>
      <c r="D253" s="60"/>
      <c r="E253" s="60"/>
      <c r="F253" s="60"/>
      <c r="G253" s="13">
        <v>45957</v>
      </c>
      <c r="H253" s="31" t="s">
        <v>659</v>
      </c>
      <c r="I253" s="5" t="s">
        <v>659</v>
      </c>
      <c r="J253" s="5" t="s">
        <v>659</v>
      </c>
      <c r="K253" s="5" t="s">
        <v>659</v>
      </c>
      <c r="L253" s="5" t="s">
        <v>659</v>
      </c>
      <c r="M253" s="5" t="s">
        <v>659</v>
      </c>
      <c r="N253" s="5" t="s">
        <v>659</v>
      </c>
      <c r="O253" s="5" t="s">
        <v>659</v>
      </c>
      <c r="P253" s="5" t="s">
        <v>659</v>
      </c>
      <c r="Q253" s="5" t="s">
        <v>659</v>
      </c>
      <c r="R253" s="5" t="s">
        <v>659</v>
      </c>
      <c r="S253" s="32" t="s">
        <v>659</v>
      </c>
      <c r="T253" s="31" t="s">
        <v>1242</v>
      </c>
      <c r="U253" s="5">
        <v>173</v>
      </c>
      <c r="V253" s="5" t="s">
        <v>196</v>
      </c>
      <c r="W253" s="5" t="s">
        <v>1242</v>
      </c>
      <c r="X253" s="5">
        <v>215</v>
      </c>
      <c r="Y253" s="5" t="s">
        <v>196</v>
      </c>
      <c r="Z253" s="5" t="s">
        <v>1242</v>
      </c>
      <c r="AA253" s="5">
        <v>386</v>
      </c>
      <c r="AB253" s="5" t="s">
        <v>196</v>
      </c>
      <c r="AC253" s="5" t="s">
        <v>1242</v>
      </c>
      <c r="AD253" s="5">
        <v>870</v>
      </c>
      <c r="AE253" s="32" t="s">
        <v>196</v>
      </c>
      <c r="AF253" s="31" t="s">
        <v>1967</v>
      </c>
      <c r="AG253" s="5">
        <v>225</v>
      </c>
      <c r="AH253" s="5">
        <v>225</v>
      </c>
      <c r="AI253" s="5">
        <v>450</v>
      </c>
      <c r="AJ253" s="5">
        <v>701</v>
      </c>
      <c r="AK253" s="32" t="s">
        <v>1244</v>
      </c>
      <c r="AL253" s="27"/>
    </row>
    <row r="254" spans="1:38" ht="13.5" customHeight="1" x14ac:dyDescent="0.25">
      <c r="A254" s="3">
        <v>90</v>
      </c>
      <c r="B254" s="60" t="s">
        <v>30</v>
      </c>
      <c r="C254" s="60" t="s">
        <v>841</v>
      </c>
      <c r="D254" s="60" t="s">
        <v>20</v>
      </c>
      <c r="E254" s="60" t="s">
        <v>179</v>
      </c>
      <c r="F254" s="61">
        <v>45959</v>
      </c>
      <c r="G254" s="13">
        <v>45961</v>
      </c>
      <c r="H254" s="31" t="s">
        <v>659</v>
      </c>
      <c r="I254" s="5" t="s">
        <v>659</v>
      </c>
      <c r="J254" s="5" t="s">
        <v>659</v>
      </c>
      <c r="K254" s="5" t="s">
        <v>659</v>
      </c>
      <c r="L254" s="5" t="s">
        <v>659</v>
      </c>
      <c r="M254" s="5" t="s">
        <v>659</v>
      </c>
      <c r="N254" s="5" t="s">
        <v>659</v>
      </c>
      <c r="O254" s="5" t="s">
        <v>659</v>
      </c>
      <c r="P254" s="5" t="s">
        <v>659</v>
      </c>
      <c r="Q254" s="5" t="s">
        <v>659</v>
      </c>
      <c r="R254" s="5" t="s">
        <v>659</v>
      </c>
      <c r="S254" s="32" t="s">
        <v>659</v>
      </c>
      <c r="T254" s="31" t="s">
        <v>1250</v>
      </c>
      <c r="U254" s="5">
        <v>140</v>
      </c>
      <c r="V254" s="5" t="s">
        <v>196</v>
      </c>
      <c r="W254" s="5" t="s">
        <v>1250</v>
      </c>
      <c r="X254" s="5">
        <v>162</v>
      </c>
      <c r="Y254" s="5" t="s">
        <v>196</v>
      </c>
      <c r="Z254" s="5" t="s">
        <v>1250</v>
      </c>
      <c r="AA254" s="5">
        <v>348</v>
      </c>
      <c r="AB254" s="5" t="s">
        <v>446</v>
      </c>
      <c r="AC254" s="5" t="s">
        <v>1250</v>
      </c>
      <c r="AD254" s="5">
        <v>751</v>
      </c>
      <c r="AE254" s="32" t="s">
        <v>687</v>
      </c>
      <c r="AF254" s="31" t="s">
        <v>1251</v>
      </c>
      <c r="AG254" s="5">
        <v>220</v>
      </c>
      <c r="AH254" s="5">
        <v>220</v>
      </c>
      <c r="AI254" s="5">
        <v>440</v>
      </c>
      <c r="AJ254" s="5">
        <v>440</v>
      </c>
      <c r="AK254" s="32" t="s">
        <v>1232</v>
      </c>
      <c r="AL254" s="27"/>
    </row>
    <row r="255" spans="1:38" ht="13.5" customHeight="1" x14ac:dyDescent="0.25">
      <c r="A255" s="3">
        <v>90</v>
      </c>
      <c r="B255" s="60"/>
      <c r="C255" s="60"/>
      <c r="D255" s="60"/>
      <c r="E255" s="60"/>
      <c r="F255" s="60"/>
      <c r="G255" s="13">
        <v>45963</v>
      </c>
      <c r="H255" s="31" t="s">
        <v>659</v>
      </c>
      <c r="I255" s="5" t="s">
        <v>659</v>
      </c>
      <c r="J255" s="5" t="s">
        <v>659</v>
      </c>
      <c r="K255" s="5" t="s">
        <v>659</v>
      </c>
      <c r="L255" s="5" t="s">
        <v>659</v>
      </c>
      <c r="M255" s="5" t="s">
        <v>659</v>
      </c>
      <c r="N255" s="5" t="s">
        <v>659</v>
      </c>
      <c r="O255" s="5" t="s">
        <v>659</v>
      </c>
      <c r="P255" s="5" t="s">
        <v>659</v>
      </c>
      <c r="Q255" s="5" t="s">
        <v>659</v>
      </c>
      <c r="R255" s="5" t="s">
        <v>659</v>
      </c>
      <c r="S255" s="32" t="s">
        <v>659</v>
      </c>
      <c r="T255" s="31" t="s">
        <v>1252</v>
      </c>
      <c r="U255" s="5">
        <v>166</v>
      </c>
      <c r="V255" s="5" t="s">
        <v>446</v>
      </c>
      <c r="W255" s="5" t="s">
        <v>1252</v>
      </c>
      <c r="X255" s="5">
        <v>218</v>
      </c>
      <c r="Y255" s="5" t="s">
        <v>446</v>
      </c>
      <c r="Z255" s="5" t="s">
        <v>1252</v>
      </c>
      <c r="AA255" s="5">
        <v>379</v>
      </c>
      <c r="AB255" s="5" t="s">
        <v>446</v>
      </c>
      <c r="AC255" s="5" t="s">
        <v>1252</v>
      </c>
      <c r="AD255" s="5">
        <v>951</v>
      </c>
      <c r="AE255" s="32" t="s">
        <v>570</v>
      </c>
      <c r="AF255" s="31" t="s">
        <v>1251</v>
      </c>
      <c r="AG255" s="5">
        <v>210</v>
      </c>
      <c r="AH255" s="5">
        <v>210</v>
      </c>
      <c r="AI255" s="5">
        <v>420</v>
      </c>
      <c r="AJ255" s="5">
        <v>420</v>
      </c>
      <c r="AK255" s="32" t="s">
        <v>1232</v>
      </c>
      <c r="AL255" s="27"/>
    </row>
    <row r="256" spans="1:38" ht="13.5" customHeight="1" x14ac:dyDescent="0.25">
      <c r="A256" s="3">
        <v>90</v>
      </c>
      <c r="B256" s="60"/>
      <c r="C256" s="60"/>
      <c r="D256" s="60"/>
      <c r="E256" s="60"/>
      <c r="F256" s="60"/>
      <c r="G256" s="13">
        <v>45966</v>
      </c>
      <c r="H256" s="31" t="s">
        <v>659</v>
      </c>
      <c r="I256" s="5" t="s">
        <v>659</v>
      </c>
      <c r="J256" s="5" t="s">
        <v>659</v>
      </c>
      <c r="K256" s="5" t="s">
        <v>659</v>
      </c>
      <c r="L256" s="5" t="s">
        <v>659</v>
      </c>
      <c r="M256" s="5" t="s">
        <v>659</v>
      </c>
      <c r="N256" s="5" t="s">
        <v>659</v>
      </c>
      <c r="O256" s="5" t="s">
        <v>659</v>
      </c>
      <c r="P256" s="5" t="s">
        <v>659</v>
      </c>
      <c r="Q256" s="5" t="s">
        <v>659</v>
      </c>
      <c r="R256" s="5" t="s">
        <v>659</v>
      </c>
      <c r="S256" s="32" t="s">
        <v>659</v>
      </c>
      <c r="T256" s="31" t="s">
        <v>1253</v>
      </c>
      <c r="U256" s="5">
        <v>60</v>
      </c>
      <c r="V256" s="5" t="s">
        <v>196</v>
      </c>
      <c r="W256" s="5" t="s">
        <v>1253</v>
      </c>
      <c r="X256" s="5">
        <v>81</v>
      </c>
      <c r="Y256" s="5" t="s">
        <v>196</v>
      </c>
      <c r="Z256" s="5" t="s">
        <v>1252</v>
      </c>
      <c r="AA256" s="5">
        <v>210</v>
      </c>
      <c r="AB256" s="5" t="s">
        <v>1243</v>
      </c>
      <c r="AC256" s="5" t="s">
        <v>1252</v>
      </c>
      <c r="AD256" s="5">
        <v>344</v>
      </c>
      <c r="AE256" s="32" t="s">
        <v>201</v>
      </c>
      <c r="AF256" s="31" t="s">
        <v>1254</v>
      </c>
      <c r="AG256" s="5">
        <v>160</v>
      </c>
      <c r="AH256" s="5">
        <v>160</v>
      </c>
      <c r="AI256" s="5">
        <v>320</v>
      </c>
      <c r="AJ256" s="5">
        <v>320</v>
      </c>
      <c r="AK256" s="32" t="s">
        <v>1232</v>
      </c>
      <c r="AL256" s="27"/>
    </row>
    <row r="257" spans="1:38" ht="13.5" customHeight="1" x14ac:dyDescent="0.25">
      <c r="A257" s="3">
        <v>91</v>
      </c>
      <c r="B257" s="60" t="s">
        <v>28</v>
      </c>
      <c r="C257" s="60" t="s">
        <v>398</v>
      </c>
      <c r="D257" s="60" t="s">
        <v>13</v>
      </c>
      <c r="E257" s="60" t="s">
        <v>242</v>
      </c>
      <c r="F257" s="61">
        <v>45943</v>
      </c>
      <c r="G257" s="13">
        <v>45945</v>
      </c>
      <c r="H257" s="31" t="s">
        <v>1968</v>
      </c>
      <c r="I257" s="5">
        <v>197.25</v>
      </c>
      <c r="J257" s="5" t="s">
        <v>416</v>
      </c>
      <c r="K257" s="5" t="s">
        <v>1968</v>
      </c>
      <c r="L257" s="5">
        <v>197.25</v>
      </c>
      <c r="M257" s="5" t="s">
        <v>416</v>
      </c>
      <c r="N257" s="5" t="s">
        <v>1968</v>
      </c>
      <c r="O257" s="5" t="s">
        <v>931</v>
      </c>
      <c r="P257" s="5" t="s">
        <v>347</v>
      </c>
      <c r="Q257" s="5" t="s">
        <v>1968</v>
      </c>
      <c r="R257" s="5" t="s">
        <v>932</v>
      </c>
      <c r="S257" s="32" t="s">
        <v>347</v>
      </c>
      <c r="T257" s="31" t="s">
        <v>933</v>
      </c>
      <c r="U257" s="5">
        <v>236</v>
      </c>
      <c r="V257" s="5" t="s">
        <v>446</v>
      </c>
      <c r="W257" s="5" t="s">
        <v>933</v>
      </c>
      <c r="X257" s="5">
        <v>236</v>
      </c>
      <c r="Y257" s="5" t="s">
        <v>446</v>
      </c>
      <c r="Z257" s="5" t="s">
        <v>933</v>
      </c>
      <c r="AA257" s="5">
        <v>609</v>
      </c>
      <c r="AB257" s="5" t="s">
        <v>934</v>
      </c>
      <c r="AC257" s="5" t="s">
        <v>933</v>
      </c>
      <c r="AD257" s="5" t="s">
        <v>935</v>
      </c>
      <c r="AE257" s="32" t="s">
        <v>541</v>
      </c>
      <c r="AF257" s="31" t="s">
        <v>1973</v>
      </c>
      <c r="AG257" s="5">
        <v>366.2</v>
      </c>
      <c r="AH257" s="5">
        <v>366.2</v>
      </c>
      <c r="AI257" s="5">
        <v>733.5</v>
      </c>
      <c r="AJ257" s="5">
        <v>1218.9000000000001</v>
      </c>
      <c r="AK257" s="32" t="s">
        <v>406</v>
      </c>
      <c r="AL257" s="27"/>
    </row>
    <row r="258" spans="1:38" ht="13.5" customHeight="1" x14ac:dyDescent="0.25">
      <c r="A258" s="3">
        <v>91</v>
      </c>
      <c r="B258" s="60"/>
      <c r="C258" s="60"/>
      <c r="D258" s="60"/>
      <c r="E258" s="60"/>
      <c r="F258" s="60"/>
      <c r="G258" s="13">
        <v>45947</v>
      </c>
      <c r="H258" s="31" t="s">
        <v>1969</v>
      </c>
      <c r="I258" s="5">
        <v>227.97</v>
      </c>
      <c r="J258" s="5" t="s">
        <v>368</v>
      </c>
      <c r="K258" s="5" t="s">
        <v>1969</v>
      </c>
      <c r="L258" s="5">
        <v>227.97</v>
      </c>
      <c r="M258" s="5" t="s">
        <v>368</v>
      </c>
      <c r="N258" s="5" t="s">
        <v>1969</v>
      </c>
      <c r="O258" s="5">
        <v>501.34</v>
      </c>
      <c r="P258" s="5" t="s">
        <v>463</v>
      </c>
      <c r="Q258" s="5" t="s">
        <v>1970</v>
      </c>
      <c r="R258" s="5" t="s">
        <v>936</v>
      </c>
      <c r="S258" s="32" t="s">
        <v>446</v>
      </c>
      <c r="T258" s="31" t="s">
        <v>933</v>
      </c>
      <c r="U258" s="5">
        <v>236</v>
      </c>
      <c r="V258" s="5" t="s">
        <v>446</v>
      </c>
      <c r="W258" s="5" t="s">
        <v>933</v>
      </c>
      <c r="X258" s="5">
        <v>236</v>
      </c>
      <c r="Y258" s="5" t="s">
        <v>446</v>
      </c>
      <c r="Z258" s="5" t="s">
        <v>933</v>
      </c>
      <c r="AA258" s="5">
        <v>525.5</v>
      </c>
      <c r="AB258" s="5" t="s">
        <v>541</v>
      </c>
      <c r="AC258" s="5" t="s">
        <v>937</v>
      </c>
      <c r="AD258" s="5" t="s">
        <v>935</v>
      </c>
      <c r="AE258" s="32" t="s">
        <v>541</v>
      </c>
      <c r="AF258" s="31" t="s">
        <v>1974</v>
      </c>
      <c r="AG258" s="5">
        <v>463.65</v>
      </c>
      <c r="AH258" s="15">
        <v>463.65</v>
      </c>
      <c r="AI258" s="5">
        <v>920.75</v>
      </c>
      <c r="AJ258" s="5">
        <v>1666.53</v>
      </c>
      <c r="AK258" s="32" t="s">
        <v>406</v>
      </c>
      <c r="AL258" s="27"/>
    </row>
    <row r="259" spans="1:38" ht="13.5" customHeight="1" x14ac:dyDescent="0.25">
      <c r="A259" s="3">
        <v>91</v>
      </c>
      <c r="B259" s="60"/>
      <c r="C259" s="60"/>
      <c r="D259" s="60"/>
      <c r="E259" s="60"/>
      <c r="F259" s="60"/>
      <c r="G259" s="13">
        <v>45950</v>
      </c>
      <c r="H259" s="31" t="s">
        <v>1972</v>
      </c>
      <c r="I259" s="5">
        <v>108.45</v>
      </c>
      <c r="J259" s="5" t="s">
        <v>446</v>
      </c>
      <c r="K259" s="5" t="s">
        <v>1971</v>
      </c>
      <c r="L259" s="5">
        <v>171.97</v>
      </c>
      <c r="M259" s="5" t="s">
        <v>368</v>
      </c>
      <c r="N259" s="5" t="s">
        <v>1972</v>
      </c>
      <c r="O259" s="5">
        <v>326.02999999999997</v>
      </c>
      <c r="P259" s="5" t="s">
        <v>446</v>
      </c>
      <c r="Q259" s="5" t="s">
        <v>1972</v>
      </c>
      <c r="R259" s="5">
        <v>659.31</v>
      </c>
      <c r="S259" s="32" t="s">
        <v>446</v>
      </c>
      <c r="T259" s="31" t="s">
        <v>938</v>
      </c>
      <c r="U259" s="5">
        <v>212.19</v>
      </c>
      <c r="V259" s="5" t="s">
        <v>416</v>
      </c>
      <c r="W259" s="5" t="s">
        <v>938</v>
      </c>
      <c r="X259" s="5">
        <v>212.19</v>
      </c>
      <c r="Y259" s="5" t="s">
        <v>416</v>
      </c>
      <c r="Z259" s="5" t="s">
        <v>939</v>
      </c>
      <c r="AA259" s="5">
        <v>506.04</v>
      </c>
      <c r="AB259" s="5" t="s">
        <v>474</v>
      </c>
      <c r="AC259" s="5" t="s">
        <v>938</v>
      </c>
      <c r="AD259" s="5">
        <v>961.99</v>
      </c>
      <c r="AE259" s="32" t="s">
        <v>418</v>
      </c>
      <c r="AF259" s="31" t="s">
        <v>1975</v>
      </c>
      <c r="AG259" s="5">
        <v>353.45</v>
      </c>
      <c r="AH259" s="5">
        <v>353.45</v>
      </c>
      <c r="AI259" s="5">
        <v>699.45</v>
      </c>
      <c r="AJ259" s="5">
        <v>1159.8</v>
      </c>
      <c r="AK259" s="32" t="s">
        <v>406</v>
      </c>
      <c r="AL259" s="27"/>
    </row>
    <row r="260" spans="1:38" ht="13.5" customHeight="1" x14ac:dyDescent="0.25">
      <c r="A260" s="3">
        <v>92</v>
      </c>
      <c r="B260" s="60" t="s">
        <v>17</v>
      </c>
      <c r="C260" s="60" t="s">
        <v>87</v>
      </c>
      <c r="D260" s="60" t="s">
        <v>11</v>
      </c>
      <c r="E260" s="60" t="s">
        <v>135</v>
      </c>
      <c r="F260" s="61">
        <v>45968</v>
      </c>
      <c r="G260" s="13">
        <v>45970</v>
      </c>
      <c r="H260" s="31" t="s">
        <v>659</v>
      </c>
      <c r="I260" s="5" t="s">
        <v>659</v>
      </c>
      <c r="J260" s="5" t="s">
        <v>659</v>
      </c>
      <c r="K260" s="5" t="s">
        <v>659</v>
      </c>
      <c r="L260" s="5" t="s">
        <v>659</v>
      </c>
      <c r="M260" s="5" t="s">
        <v>659</v>
      </c>
      <c r="N260" s="5" t="s">
        <v>659</v>
      </c>
      <c r="O260" s="5" t="s">
        <v>659</v>
      </c>
      <c r="P260" s="5" t="s">
        <v>659</v>
      </c>
      <c r="Q260" s="5" t="s">
        <v>659</v>
      </c>
      <c r="R260" s="5" t="s">
        <v>659</v>
      </c>
      <c r="S260" s="32" t="s">
        <v>659</v>
      </c>
      <c r="T260" s="31" t="s">
        <v>1256</v>
      </c>
      <c r="U260" s="5">
        <v>185.99</v>
      </c>
      <c r="V260" s="5" t="s">
        <v>95</v>
      </c>
      <c r="W260" s="5" t="s">
        <v>1256</v>
      </c>
      <c r="X260" s="5">
        <v>209.98</v>
      </c>
      <c r="Y260" s="5" t="s">
        <v>98</v>
      </c>
      <c r="Z260" s="5" t="s">
        <v>1256</v>
      </c>
      <c r="AA260" s="5">
        <v>449.17</v>
      </c>
      <c r="AB260" s="5" t="s">
        <v>89</v>
      </c>
      <c r="AC260" s="5" t="s">
        <v>1256</v>
      </c>
      <c r="AD260" s="5">
        <v>825.97</v>
      </c>
      <c r="AE260" s="32" t="s">
        <v>96</v>
      </c>
      <c r="AF260" s="31" t="s">
        <v>1257</v>
      </c>
      <c r="AG260" s="5">
        <v>258.89</v>
      </c>
      <c r="AH260" s="5">
        <v>258.89</v>
      </c>
      <c r="AI260" s="5">
        <v>517.78</v>
      </c>
      <c r="AJ260" s="5">
        <v>670.58</v>
      </c>
      <c r="AK260" s="32" t="s">
        <v>694</v>
      </c>
      <c r="AL260" s="27"/>
    </row>
    <row r="261" spans="1:38" ht="13.5" customHeight="1" x14ac:dyDescent="0.25">
      <c r="A261" s="3">
        <v>92</v>
      </c>
      <c r="B261" s="60"/>
      <c r="C261" s="60"/>
      <c r="D261" s="60"/>
      <c r="E261" s="60"/>
      <c r="F261" s="60"/>
      <c r="G261" s="13">
        <v>45972</v>
      </c>
      <c r="H261" s="31" t="s">
        <v>1267</v>
      </c>
      <c r="I261" s="5">
        <v>149.99</v>
      </c>
      <c r="J261" s="5" t="s">
        <v>1258</v>
      </c>
      <c r="K261" s="5" t="s">
        <v>1269</v>
      </c>
      <c r="L261" s="5">
        <v>218.13</v>
      </c>
      <c r="M261" s="5" t="s">
        <v>1258</v>
      </c>
      <c r="N261" s="5" t="s">
        <v>1269</v>
      </c>
      <c r="O261" s="5">
        <v>395.98</v>
      </c>
      <c r="P261" s="5" t="s">
        <v>138</v>
      </c>
      <c r="Q261" s="5" t="s">
        <v>1267</v>
      </c>
      <c r="R261" s="5">
        <v>523.96</v>
      </c>
      <c r="S261" s="32" t="s">
        <v>138</v>
      </c>
      <c r="T261" s="31" t="s">
        <v>1259</v>
      </c>
      <c r="U261" s="5">
        <v>282.99</v>
      </c>
      <c r="V261" s="5" t="s">
        <v>107</v>
      </c>
      <c r="W261" s="5" t="s">
        <v>1260</v>
      </c>
      <c r="X261" s="5">
        <v>321.98</v>
      </c>
      <c r="Y261" s="5" t="s">
        <v>98</v>
      </c>
      <c r="Z261" s="5" t="s">
        <v>1261</v>
      </c>
      <c r="AA261" s="5">
        <v>666.96</v>
      </c>
      <c r="AB261" s="5" t="s">
        <v>825</v>
      </c>
      <c r="AC261" s="5" t="s">
        <v>1260</v>
      </c>
      <c r="AD261" s="5">
        <v>1268.3399999999999</v>
      </c>
      <c r="AE261" s="32" t="s">
        <v>95</v>
      </c>
      <c r="AF261" s="31" t="s">
        <v>1262</v>
      </c>
      <c r="AG261" s="5">
        <v>227.89</v>
      </c>
      <c r="AH261" s="5">
        <v>227.89</v>
      </c>
      <c r="AI261" s="5">
        <v>455.78</v>
      </c>
      <c r="AJ261" s="5">
        <v>557.58000000000004</v>
      </c>
      <c r="AK261" s="32" t="s">
        <v>694</v>
      </c>
      <c r="AL261" s="27"/>
    </row>
    <row r="262" spans="1:38" ht="13.5" customHeight="1" x14ac:dyDescent="0.25">
      <c r="A262" s="3">
        <v>92</v>
      </c>
      <c r="B262" s="60"/>
      <c r="C262" s="60"/>
      <c r="D262" s="60"/>
      <c r="E262" s="60"/>
      <c r="F262" s="60"/>
      <c r="G262" s="13">
        <v>45975</v>
      </c>
      <c r="H262" s="31" t="s">
        <v>1268</v>
      </c>
      <c r="I262" s="5">
        <v>119.99</v>
      </c>
      <c r="J262" s="5" t="s">
        <v>825</v>
      </c>
      <c r="K262" s="5" t="s">
        <v>1270</v>
      </c>
      <c r="L262" s="5">
        <v>179.13</v>
      </c>
      <c r="M262" s="5" t="s">
        <v>1258</v>
      </c>
      <c r="N262" s="5" t="s">
        <v>1268</v>
      </c>
      <c r="O262" s="5">
        <v>315.98</v>
      </c>
      <c r="P262" s="5" t="s">
        <v>138</v>
      </c>
      <c r="Q262" s="5" t="s">
        <v>1268</v>
      </c>
      <c r="R262" s="5">
        <v>487.96</v>
      </c>
      <c r="S262" s="32" t="s">
        <v>138</v>
      </c>
      <c r="T262" s="31" t="s">
        <v>1263</v>
      </c>
      <c r="U262" s="5">
        <v>130.99</v>
      </c>
      <c r="V262" s="5" t="s">
        <v>107</v>
      </c>
      <c r="W262" s="5" t="s">
        <v>1264</v>
      </c>
      <c r="X262" s="5">
        <v>180.47</v>
      </c>
      <c r="Y262" s="5" t="s">
        <v>107</v>
      </c>
      <c r="Z262" s="5" t="s">
        <v>1265</v>
      </c>
      <c r="AA262" s="5">
        <v>374.96</v>
      </c>
      <c r="AB262" s="5" t="s">
        <v>825</v>
      </c>
      <c r="AC262" s="5" t="s">
        <v>1265</v>
      </c>
      <c r="AD262" s="5">
        <v>749.92</v>
      </c>
      <c r="AE262" s="32" t="s">
        <v>825</v>
      </c>
      <c r="AF262" s="31" t="s">
        <v>1266</v>
      </c>
      <c r="AG262" s="5">
        <v>221.89</v>
      </c>
      <c r="AH262" s="5">
        <v>221.89</v>
      </c>
      <c r="AI262" s="5">
        <v>443.78</v>
      </c>
      <c r="AJ262" s="5">
        <v>787.4</v>
      </c>
      <c r="AK262" s="32" t="s">
        <v>694</v>
      </c>
      <c r="AL262" s="27" t="s">
        <v>2160</v>
      </c>
    </row>
    <row r="263" spans="1:38" ht="13.5" customHeight="1" x14ac:dyDescent="0.25">
      <c r="A263" s="3">
        <v>93</v>
      </c>
      <c r="B263" s="60" t="s">
        <v>11</v>
      </c>
      <c r="C263" s="60" t="s">
        <v>135</v>
      </c>
      <c r="D263" s="60" t="s">
        <v>40</v>
      </c>
      <c r="E263" s="60" t="s">
        <v>479</v>
      </c>
      <c r="F263" s="61">
        <v>45970</v>
      </c>
      <c r="G263" s="13">
        <v>45972</v>
      </c>
      <c r="H263" s="31" t="s">
        <v>1976</v>
      </c>
      <c r="I263" s="5" t="s">
        <v>1570</v>
      </c>
      <c r="J263" s="5" t="s">
        <v>347</v>
      </c>
      <c r="K263" s="5" t="s">
        <v>1978</v>
      </c>
      <c r="L263" s="5">
        <v>283.72000000000003</v>
      </c>
      <c r="M263" s="5" t="s">
        <v>416</v>
      </c>
      <c r="N263" s="5" t="s">
        <v>1976</v>
      </c>
      <c r="O263" s="5">
        <v>594.11</v>
      </c>
      <c r="P263" s="5" t="s">
        <v>405</v>
      </c>
      <c r="Q263" s="5" t="s">
        <v>1976</v>
      </c>
      <c r="R263" s="5">
        <v>1125.0999999999999</v>
      </c>
      <c r="S263" s="32" t="s">
        <v>405</v>
      </c>
      <c r="T263" s="31" t="s">
        <v>1571</v>
      </c>
      <c r="U263" s="5">
        <v>644.97</v>
      </c>
      <c r="V263" s="5" t="s">
        <v>600</v>
      </c>
      <c r="W263" s="5" t="s">
        <v>1571</v>
      </c>
      <c r="X263" s="5">
        <v>644.97</v>
      </c>
      <c r="Y263" s="5" t="s">
        <v>600</v>
      </c>
      <c r="Z263" s="5" t="s">
        <v>1572</v>
      </c>
      <c r="AA263" s="5">
        <v>1330.98</v>
      </c>
      <c r="AB263" s="5" t="s">
        <v>418</v>
      </c>
      <c r="AC263" s="5" t="s">
        <v>1572</v>
      </c>
      <c r="AD263" s="5">
        <v>2428.7600000000002</v>
      </c>
      <c r="AE263" s="32" t="s">
        <v>952</v>
      </c>
      <c r="AF263" s="31" t="s">
        <v>1573</v>
      </c>
      <c r="AG263" s="5">
        <v>79.989999999999995</v>
      </c>
      <c r="AH263" s="5">
        <v>79.989999999999995</v>
      </c>
      <c r="AI263" s="5">
        <v>159.97999999999999</v>
      </c>
      <c r="AJ263" s="5">
        <v>159.97999999999999</v>
      </c>
      <c r="AK263" s="32" t="s">
        <v>572</v>
      </c>
      <c r="AL263" s="27"/>
    </row>
    <row r="264" spans="1:38" ht="13.5" customHeight="1" x14ac:dyDescent="0.25">
      <c r="A264" s="3">
        <v>93</v>
      </c>
      <c r="B264" s="60"/>
      <c r="C264" s="60"/>
      <c r="D264" s="60"/>
      <c r="E264" s="60"/>
      <c r="F264" s="60"/>
      <c r="G264" s="13">
        <v>45974</v>
      </c>
      <c r="H264" s="31" t="s">
        <v>1977</v>
      </c>
      <c r="I264" s="5">
        <v>139.19</v>
      </c>
      <c r="J264" s="5" t="s">
        <v>411</v>
      </c>
      <c r="K264" s="5" t="s">
        <v>1979</v>
      </c>
      <c r="L264" s="5">
        <v>227</v>
      </c>
      <c r="M264" s="5" t="s">
        <v>363</v>
      </c>
      <c r="N264" s="5" t="s">
        <v>1979</v>
      </c>
      <c r="O264" s="5" t="s">
        <v>1574</v>
      </c>
      <c r="P264" s="5" t="s">
        <v>347</v>
      </c>
      <c r="Q264" s="5" t="s">
        <v>1979</v>
      </c>
      <c r="R264" s="5" t="s">
        <v>1575</v>
      </c>
      <c r="S264" s="32" t="s">
        <v>967</v>
      </c>
      <c r="T264" s="31" t="s">
        <v>1576</v>
      </c>
      <c r="U264" s="5">
        <v>458</v>
      </c>
      <c r="V264" s="5" t="s">
        <v>363</v>
      </c>
      <c r="W264" s="5" t="s">
        <v>1576</v>
      </c>
      <c r="X264" s="5">
        <v>458</v>
      </c>
      <c r="Y264" s="5" t="s">
        <v>363</v>
      </c>
      <c r="Z264" s="5" t="s">
        <v>1577</v>
      </c>
      <c r="AA264" s="5">
        <v>953.98</v>
      </c>
      <c r="AB264" s="5" t="s">
        <v>418</v>
      </c>
      <c r="AC264" s="5" t="s">
        <v>1577</v>
      </c>
      <c r="AD264" s="5">
        <v>1741.97</v>
      </c>
      <c r="AE264" s="32" t="s">
        <v>418</v>
      </c>
      <c r="AF264" s="31" t="s">
        <v>1573</v>
      </c>
      <c r="AG264" s="5">
        <v>89.99</v>
      </c>
      <c r="AH264" s="5">
        <v>89.99</v>
      </c>
      <c r="AI264" s="5">
        <v>179.98</v>
      </c>
      <c r="AJ264" s="5">
        <v>179.98</v>
      </c>
      <c r="AK264" s="32" t="s">
        <v>572</v>
      </c>
      <c r="AL264" s="27"/>
    </row>
    <row r="265" spans="1:38" ht="13.5" customHeight="1" x14ac:dyDescent="0.25">
      <c r="A265" s="3">
        <v>93</v>
      </c>
      <c r="B265" s="60"/>
      <c r="C265" s="60"/>
      <c r="D265" s="60"/>
      <c r="E265" s="60"/>
      <c r="F265" s="60"/>
      <c r="G265" s="13">
        <v>45977</v>
      </c>
      <c r="H265" s="31" t="s">
        <v>1980</v>
      </c>
      <c r="I265" s="5">
        <v>133.35</v>
      </c>
      <c r="J265" s="5" t="s">
        <v>446</v>
      </c>
      <c r="K265" s="5" t="s">
        <v>1980</v>
      </c>
      <c r="L265" s="5" t="s">
        <v>1579</v>
      </c>
      <c r="M265" s="5" t="s">
        <v>347</v>
      </c>
      <c r="N265" s="5" t="s">
        <v>1980</v>
      </c>
      <c r="O265" s="5">
        <v>373.88</v>
      </c>
      <c r="P265" s="5" t="s">
        <v>446</v>
      </c>
      <c r="Q265" s="5" t="s">
        <v>1980</v>
      </c>
      <c r="R265" s="5">
        <v>749.29</v>
      </c>
      <c r="S265" s="32" t="s">
        <v>446</v>
      </c>
      <c r="T265" s="31" t="s">
        <v>1576</v>
      </c>
      <c r="U265" s="5">
        <v>302</v>
      </c>
      <c r="V265" s="5" t="s">
        <v>363</v>
      </c>
      <c r="W265" s="5" t="s">
        <v>1576</v>
      </c>
      <c r="X265" s="5">
        <v>302</v>
      </c>
      <c r="Y265" s="5" t="s">
        <v>363</v>
      </c>
      <c r="Z265" s="5" t="s">
        <v>1577</v>
      </c>
      <c r="AA265" s="5">
        <v>645.38</v>
      </c>
      <c r="AB265" s="5" t="s">
        <v>952</v>
      </c>
      <c r="AC265" s="5" t="s">
        <v>1572</v>
      </c>
      <c r="AD265" s="5">
        <v>1180.97</v>
      </c>
      <c r="AE265" s="32" t="s">
        <v>418</v>
      </c>
      <c r="AF265" s="31" t="s">
        <v>1573</v>
      </c>
      <c r="AG265" s="5">
        <v>74.989999999999995</v>
      </c>
      <c r="AH265" s="5">
        <v>74.989999999999995</v>
      </c>
      <c r="AI265" s="5">
        <v>149.97999999999999</v>
      </c>
      <c r="AJ265" s="5">
        <v>149.97999999999999</v>
      </c>
      <c r="AK265" s="32" t="s">
        <v>572</v>
      </c>
      <c r="AL265" s="27"/>
    </row>
    <row r="266" spans="1:38" ht="13.5" customHeight="1" x14ac:dyDescent="0.25">
      <c r="A266" s="3">
        <v>94</v>
      </c>
      <c r="B266" s="60" t="s">
        <v>48</v>
      </c>
      <c r="C266" s="60" t="s">
        <v>86</v>
      </c>
      <c r="D266" s="60" t="s">
        <v>40</v>
      </c>
      <c r="E266" s="60" t="s">
        <v>479</v>
      </c>
      <c r="F266" s="61">
        <v>45957</v>
      </c>
      <c r="G266" s="13">
        <v>45959</v>
      </c>
      <c r="H266" s="31" t="s">
        <v>1985</v>
      </c>
      <c r="I266" s="5">
        <v>170.97</v>
      </c>
      <c r="J266" s="5" t="s">
        <v>368</v>
      </c>
      <c r="K266" s="5" t="s">
        <v>1985</v>
      </c>
      <c r="L266" s="5">
        <v>170.97</v>
      </c>
      <c r="M266" s="5" t="s">
        <v>368</v>
      </c>
      <c r="N266" s="5" t="s">
        <v>1984</v>
      </c>
      <c r="O266" s="5">
        <v>427.94</v>
      </c>
      <c r="P266" s="5" t="s">
        <v>405</v>
      </c>
      <c r="Q266" s="5" t="s">
        <v>1982</v>
      </c>
      <c r="R266" s="5">
        <v>732.97</v>
      </c>
      <c r="S266" s="32" t="s">
        <v>418</v>
      </c>
      <c r="T266" s="31" t="s">
        <v>1316</v>
      </c>
      <c r="U266" s="5">
        <v>555</v>
      </c>
      <c r="V266" s="5" t="s">
        <v>444</v>
      </c>
      <c r="W266" s="5" t="s">
        <v>1316</v>
      </c>
      <c r="X266" s="5">
        <v>555</v>
      </c>
      <c r="Y266" s="5" t="s">
        <v>444</v>
      </c>
      <c r="Z266" s="5" t="s">
        <v>1317</v>
      </c>
      <c r="AA266" s="5">
        <v>1366.98</v>
      </c>
      <c r="AB266" s="5" t="s">
        <v>418</v>
      </c>
      <c r="AC266" s="5" t="s">
        <v>1317</v>
      </c>
      <c r="AD266" s="5">
        <v>2491.9699999999998</v>
      </c>
      <c r="AE266" s="32" t="s">
        <v>418</v>
      </c>
      <c r="AF266" s="31" t="s">
        <v>115</v>
      </c>
      <c r="AG266" s="5" t="s">
        <v>115</v>
      </c>
      <c r="AH266" s="5" t="s">
        <v>115</v>
      </c>
      <c r="AI266" s="5" t="s">
        <v>115</v>
      </c>
      <c r="AJ266" s="5" t="s">
        <v>115</v>
      </c>
      <c r="AK266" s="32" t="s">
        <v>115</v>
      </c>
      <c r="AL266" s="27" t="s">
        <v>2161</v>
      </c>
    </row>
    <row r="267" spans="1:38" ht="13.5" customHeight="1" x14ac:dyDescent="0.25">
      <c r="A267" s="3">
        <v>94</v>
      </c>
      <c r="B267" s="60"/>
      <c r="C267" s="60"/>
      <c r="D267" s="60"/>
      <c r="E267" s="60"/>
      <c r="F267" s="60"/>
      <c r="G267" s="13">
        <v>45961</v>
      </c>
      <c r="H267" s="31" t="s">
        <v>659</v>
      </c>
      <c r="I267" s="5" t="s">
        <v>659</v>
      </c>
      <c r="J267" s="5" t="s">
        <v>659</v>
      </c>
      <c r="K267" s="5" t="s">
        <v>1981</v>
      </c>
      <c r="L267" s="5">
        <v>161.97</v>
      </c>
      <c r="M267" s="5" t="s">
        <v>368</v>
      </c>
      <c r="N267" s="5" t="s">
        <v>659</v>
      </c>
      <c r="O267" s="5" t="s">
        <v>659</v>
      </c>
      <c r="P267" s="5" t="s">
        <v>659</v>
      </c>
      <c r="Q267" s="5" t="s">
        <v>1983</v>
      </c>
      <c r="R267" s="5">
        <v>465.97</v>
      </c>
      <c r="S267" s="32" t="s">
        <v>418</v>
      </c>
      <c r="T267" s="31" t="s">
        <v>1318</v>
      </c>
      <c r="U267" s="5">
        <v>68.78</v>
      </c>
      <c r="V267" s="5" t="s">
        <v>231</v>
      </c>
      <c r="W267" s="5" t="s">
        <v>1321</v>
      </c>
      <c r="X267" s="5">
        <v>353.99</v>
      </c>
      <c r="Y267" s="5" t="s">
        <v>418</v>
      </c>
      <c r="Z267" s="5" t="s">
        <v>1318</v>
      </c>
      <c r="AA267" s="5" t="s">
        <v>1319</v>
      </c>
      <c r="AB267" s="5" t="s">
        <v>347</v>
      </c>
      <c r="AC267" s="5" t="s">
        <v>1318</v>
      </c>
      <c r="AD267" s="5">
        <v>428.97</v>
      </c>
      <c r="AE267" s="32" t="s">
        <v>418</v>
      </c>
      <c r="AF267" s="31" t="s">
        <v>1986</v>
      </c>
      <c r="AG267" s="5">
        <v>249.8</v>
      </c>
      <c r="AH267" s="5">
        <v>249.8</v>
      </c>
      <c r="AI267" s="5">
        <v>499.6</v>
      </c>
      <c r="AJ267" s="5">
        <v>662</v>
      </c>
      <c r="AK267" s="32" t="s">
        <v>1322</v>
      </c>
      <c r="AL267" s="27"/>
    </row>
    <row r="268" spans="1:38" ht="13.5" customHeight="1" x14ac:dyDescent="0.25">
      <c r="A268" s="3">
        <v>94</v>
      </c>
      <c r="B268" s="60"/>
      <c r="C268" s="60"/>
      <c r="D268" s="60"/>
      <c r="E268" s="60"/>
      <c r="F268" s="60"/>
      <c r="G268" s="13">
        <v>45964</v>
      </c>
      <c r="H268" s="31" t="s">
        <v>659</v>
      </c>
      <c r="I268" s="5" t="s">
        <v>659</v>
      </c>
      <c r="J268" s="5" t="s">
        <v>659</v>
      </c>
      <c r="K268" s="5" t="s">
        <v>659</v>
      </c>
      <c r="L268" s="5" t="s">
        <v>659</v>
      </c>
      <c r="M268" s="5" t="s">
        <v>659</v>
      </c>
      <c r="N268" s="5" t="s">
        <v>659</v>
      </c>
      <c r="O268" s="5" t="s">
        <v>659</v>
      </c>
      <c r="P268" s="5" t="s">
        <v>659</v>
      </c>
      <c r="Q268" s="5" t="s">
        <v>1982</v>
      </c>
      <c r="R268" s="5">
        <v>710.97</v>
      </c>
      <c r="S268" s="32" t="s">
        <v>418</v>
      </c>
      <c r="T268" s="31" t="s">
        <v>1323</v>
      </c>
      <c r="U268" s="5">
        <v>141.28</v>
      </c>
      <c r="V268" s="5" t="s">
        <v>231</v>
      </c>
      <c r="W268" s="5" t="s">
        <v>1325</v>
      </c>
      <c r="X268" s="5">
        <v>397.97</v>
      </c>
      <c r="Y268" s="5" t="s">
        <v>368</v>
      </c>
      <c r="Z268" s="5" t="s">
        <v>1323</v>
      </c>
      <c r="AA268" s="5" t="s">
        <v>1324</v>
      </c>
      <c r="AB268" s="5" t="s">
        <v>347</v>
      </c>
      <c r="AC268" s="5" t="s">
        <v>1326</v>
      </c>
      <c r="AD268" s="5">
        <v>697.97</v>
      </c>
      <c r="AE268" s="32" t="s">
        <v>418</v>
      </c>
      <c r="AF268" s="31" t="s">
        <v>1987</v>
      </c>
      <c r="AG268" s="5">
        <v>148</v>
      </c>
      <c r="AH268" s="5">
        <v>148</v>
      </c>
      <c r="AI268" s="5">
        <v>296</v>
      </c>
      <c r="AJ268" s="5">
        <v>444</v>
      </c>
      <c r="AK268" s="32" t="s">
        <v>1322</v>
      </c>
      <c r="AL268" s="27"/>
    </row>
    <row r="269" spans="1:38" ht="13.5" customHeight="1" x14ac:dyDescent="0.25">
      <c r="A269" s="3">
        <v>95</v>
      </c>
      <c r="B269" s="60" t="s">
        <v>57</v>
      </c>
      <c r="C269" s="60" t="s">
        <v>1516</v>
      </c>
      <c r="D269" s="60" t="s">
        <v>42</v>
      </c>
      <c r="E269" s="60" t="s">
        <v>1516</v>
      </c>
      <c r="F269" s="61">
        <v>45982</v>
      </c>
      <c r="G269" s="13">
        <v>45984</v>
      </c>
      <c r="H269" s="31" t="s">
        <v>659</v>
      </c>
      <c r="I269" s="5" t="s">
        <v>659</v>
      </c>
      <c r="J269" s="5" t="s">
        <v>659</v>
      </c>
      <c r="K269" s="5" t="s">
        <v>659</v>
      </c>
      <c r="L269" s="5" t="s">
        <v>659</v>
      </c>
      <c r="M269" s="5" t="s">
        <v>659</v>
      </c>
      <c r="N269" s="5" t="s">
        <v>659</v>
      </c>
      <c r="O269" s="5" t="s">
        <v>659</v>
      </c>
      <c r="P269" s="5" t="s">
        <v>659</v>
      </c>
      <c r="Q269" s="5" t="s">
        <v>659</v>
      </c>
      <c r="R269" s="5" t="s">
        <v>659</v>
      </c>
      <c r="S269" s="32" t="s">
        <v>659</v>
      </c>
      <c r="T269" s="33" t="s">
        <v>1669</v>
      </c>
      <c r="U269" s="5">
        <v>77.97</v>
      </c>
      <c r="V269" s="5" t="s">
        <v>174</v>
      </c>
      <c r="W269" s="5" t="s">
        <v>1669</v>
      </c>
      <c r="X269" s="5">
        <v>96.1</v>
      </c>
      <c r="Y269" s="5" t="s">
        <v>327</v>
      </c>
      <c r="Z269" s="5" t="s">
        <v>1669</v>
      </c>
      <c r="AA269" s="5">
        <v>192.2</v>
      </c>
      <c r="AB269" s="5" t="s">
        <v>825</v>
      </c>
      <c r="AC269" s="15" t="s">
        <v>1669</v>
      </c>
      <c r="AD269" s="5">
        <v>541.28</v>
      </c>
      <c r="AE269" s="32" t="s">
        <v>825</v>
      </c>
      <c r="AF269" s="35">
        <v>0.31180555555555556</v>
      </c>
      <c r="AG269" s="5">
        <v>52.59</v>
      </c>
      <c r="AH269" s="5">
        <v>52.59</v>
      </c>
      <c r="AI269" s="5">
        <f>AH269*2</f>
        <v>105.18</v>
      </c>
      <c r="AJ269" s="5">
        <v>128.58000000000001</v>
      </c>
      <c r="AK269" s="32" t="s">
        <v>1670</v>
      </c>
      <c r="AL269" s="27"/>
    </row>
    <row r="270" spans="1:38" ht="13.5" customHeight="1" x14ac:dyDescent="0.25">
      <c r="A270" s="3">
        <v>95</v>
      </c>
      <c r="B270" s="60"/>
      <c r="C270" s="60"/>
      <c r="D270" s="60"/>
      <c r="E270" s="60"/>
      <c r="F270" s="60"/>
      <c r="G270" s="13">
        <v>45986</v>
      </c>
      <c r="H270" s="31" t="s">
        <v>659</v>
      </c>
      <c r="I270" s="5" t="s">
        <v>659</v>
      </c>
      <c r="J270" s="5" t="s">
        <v>659</v>
      </c>
      <c r="K270" s="5" t="s">
        <v>659</v>
      </c>
      <c r="L270" s="5" t="s">
        <v>659</v>
      </c>
      <c r="M270" s="5" t="s">
        <v>659</v>
      </c>
      <c r="N270" s="5" t="s">
        <v>659</v>
      </c>
      <c r="O270" s="5" t="s">
        <v>659</v>
      </c>
      <c r="P270" s="5" t="s">
        <v>659</v>
      </c>
      <c r="Q270" s="5" t="s">
        <v>659</v>
      </c>
      <c r="R270" s="5" t="s">
        <v>659</v>
      </c>
      <c r="S270" s="32" t="s">
        <v>659</v>
      </c>
      <c r="T270" s="31" t="s">
        <v>1671</v>
      </c>
      <c r="U270" s="5">
        <v>64.11</v>
      </c>
      <c r="V270" s="5" t="s">
        <v>327</v>
      </c>
      <c r="W270" s="5" t="s">
        <v>1671</v>
      </c>
      <c r="X270" s="5">
        <v>77.89</v>
      </c>
      <c r="Y270" s="5" t="s">
        <v>327</v>
      </c>
      <c r="Z270" s="5" t="s">
        <v>1671</v>
      </c>
      <c r="AA270" s="5">
        <v>155.78</v>
      </c>
      <c r="AB270" s="5" t="s">
        <v>825</v>
      </c>
      <c r="AC270" s="5" t="s">
        <v>1672</v>
      </c>
      <c r="AD270" s="5">
        <v>436</v>
      </c>
      <c r="AE270" s="32" t="s">
        <v>96</v>
      </c>
      <c r="AF270" s="35">
        <v>0.22152777777777777</v>
      </c>
      <c r="AG270" s="5">
        <v>24.82</v>
      </c>
      <c r="AH270" s="5">
        <v>24.82</v>
      </c>
      <c r="AI270" s="5">
        <f t="shared" ref="AI270:AI271" si="4">AH270*2</f>
        <v>49.64</v>
      </c>
      <c r="AJ270" s="5">
        <v>72.540000000000006</v>
      </c>
      <c r="AK270" s="32" t="s">
        <v>1670</v>
      </c>
      <c r="AL270" s="27"/>
    </row>
    <row r="271" spans="1:38" ht="13.5" customHeight="1" x14ac:dyDescent="0.25">
      <c r="A271" s="3">
        <v>95</v>
      </c>
      <c r="B271" s="60"/>
      <c r="C271" s="60"/>
      <c r="D271" s="60"/>
      <c r="E271" s="60"/>
      <c r="F271" s="60"/>
      <c r="G271" s="13">
        <v>45989</v>
      </c>
      <c r="H271" s="31" t="s">
        <v>659</v>
      </c>
      <c r="I271" s="5" t="s">
        <v>659</v>
      </c>
      <c r="J271" s="5" t="s">
        <v>659</v>
      </c>
      <c r="K271" s="5" t="s">
        <v>659</v>
      </c>
      <c r="L271" s="5" t="s">
        <v>659</v>
      </c>
      <c r="M271" s="5" t="s">
        <v>659</v>
      </c>
      <c r="N271" s="5" t="s">
        <v>659</v>
      </c>
      <c r="O271" s="5" t="s">
        <v>659</v>
      </c>
      <c r="P271" s="5" t="s">
        <v>659</v>
      </c>
      <c r="Q271" s="5" t="s">
        <v>659</v>
      </c>
      <c r="R271" s="5" t="s">
        <v>659</v>
      </c>
      <c r="S271" s="32" t="s">
        <v>659</v>
      </c>
      <c r="T271" s="31" t="s">
        <v>1673</v>
      </c>
      <c r="U271" s="5">
        <v>65.11</v>
      </c>
      <c r="V271" s="5" t="s">
        <v>327</v>
      </c>
      <c r="W271" s="5" t="s">
        <v>1673</v>
      </c>
      <c r="X271" s="5">
        <v>78.89</v>
      </c>
      <c r="Y271" s="5" t="s">
        <v>327</v>
      </c>
      <c r="Z271" s="5" t="s">
        <v>1671</v>
      </c>
      <c r="AA271" s="5">
        <v>155.78</v>
      </c>
      <c r="AB271" s="5" t="s">
        <v>825</v>
      </c>
      <c r="AC271" s="5" t="s">
        <v>1671</v>
      </c>
      <c r="AD271" s="3" t="s">
        <v>1674</v>
      </c>
      <c r="AE271" s="32" t="s">
        <v>825</v>
      </c>
      <c r="AF271" s="35">
        <v>0.22152777777777777</v>
      </c>
      <c r="AG271" s="5">
        <v>21.46</v>
      </c>
      <c r="AH271" s="5">
        <v>21.46</v>
      </c>
      <c r="AI271" s="5">
        <f t="shared" si="4"/>
        <v>42.92</v>
      </c>
      <c r="AJ271" s="5">
        <v>49.31</v>
      </c>
      <c r="AK271" s="32" t="s">
        <v>1670</v>
      </c>
      <c r="AL271" s="27"/>
    </row>
    <row r="272" spans="1:38" ht="13.5" customHeight="1" x14ac:dyDescent="0.25">
      <c r="A272" s="3">
        <v>96</v>
      </c>
      <c r="B272" s="60" t="s">
        <v>37</v>
      </c>
      <c r="C272" s="60" t="s">
        <v>914</v>
      </c>
      <c r="D272" s="60" t="s">
        <v>39</v>
      </c>
      <c r="E272" s="60" t="s">
        <v>87</v>
      </c>
      <c r="F272" s="61">
        <v>45957</v>
      </c>
      <c r="G272" s="13">
        <v>45959</v>
      </c>
      <c r="H272" s="31" t="s">
        <v>659</v>
      </c>
      <c r="I272" s="5" t="s">
        <v>659</v>
      </c>
      <c r="J272" s="5" t="s">
        <v>659</v>
      </c>
      <c r="K272" s="5" t="s">
        <v>659</v>
      </c>
      <c r="L272" s="5" t="s">
        <v>659</v>
      </c>
      <c r="M272" s="5" t="s">
        <v>659</v>
      </c>
      <c r="N272" s="5" t="s">
        <v>659</v>
      </c>
      <c r="O272" s="5" t="s">
        <v>659</v>
      </c>
      <c r="P272" s="5" t="s">
        <v>659</v>
      </c>
      <c r="Q272" s="5" t="s">
        <v>659</v>
      </c>
      <c r="R272" s="5" t="s">
        <v>659</v>
      </c>
      <c r="S272" s="32" t="s">
        <v>659</v>
      </c>
      <c r="T272" s="31" t="s">
        <v>1341</v>
      </c>
      <c r="U272" s="5">
        <v>15.14</v>
      </c>
      <c r="V272" s="5" t="s">
        <v>380</v>
      </c>
      <c r="W272" s="5" t="s">
        <v>1342</v>
      </c>
      <c r="X272" s="5">
        <v>124.97</v>
      </c>
      <c r="Y272" s="5" t="s">
        <v>368</v>
      </c>
      <c r="Z272" s="5" t="s">
        <v>1343</v>
      </c>
      <c r="AA272" s="5" t="s">
        <v>1344</v>
      </c>
      <c r="AB272" s="5" t="s">
        <v>401</v>
      </c>
      <c r="AC272" s="5" t="s">
        <v>1343</v>
      </c>
      <c r="AD272" s="5" t="s">
        <v>1345</v>
      </c>
      <c r="AE272" s="32" t="s">
        <v>401</v>
      </c>
      <c r="AF272" s="31" t="s">
        <v>1988</v>
      </c>
      <c r="AG272" s="5">
        <v>192.25</v>
      </c>
      <c r="AH272" s="5">
        <v>192.25</v>
      </c>
      <c r="AI272" s="5">
        <v>369.1</v>
      </c>
      <c r="AJ272" s="5">
        <v>493</v>
      </c>
      <c r="AK272" s="32" t="s">
        <v>406</v>
      </c>
      <c r="AL272" s="27"/>
    </row>
    <row r="273" spans="1:38" ht="13.5" customHeight="1" x14ac:dyDescent="0.25">
      <c r="A273" s="3">
        <v>96</v>
      </c>
      <c r="B273" s="60"/>
      <c r="C273" s="60"/>
      <c r="D273" s="60"/>
      <c r="E273" s="60"/>
      <c r="F273" s="60"/>
      <c r="G273" s="13">
        <v>45961</v>
      </c>
      <c r="H273" s="31" t="s">
        <v>659</v>
      </c>
      <c r="I273" s="5" t="s">
        <v>659</v>
      </c>
      <c r="J273" s="5" t="s">
        <v>659</v>
      </c>
      <c r="K273" s="5" t="s">
        <v>659</v>
      </c>
      <c r="L273" s="5" t="s">
        <v>659</v>
      </c>
      <c r="M273" s="5" t="s">
        <v>659</v>
      </c>
      <c r="N273" s="5" t="s">
        <v>659</v>
      </c>
      <c r="O273" s="5" t="s">
        <v>659</v>
      </c>
      <c r="P273" s="5" t="s">
        <v>659</v>
      </c>
      <c r="Q273" s="5" t="s">
        <v>659</v>
      </c>
      <c r="R273" s="5" t="s">
        <v>659</v>
      </c>
      <c r="S273" s="32" t="s">
        <v>659</v>
      </c>
      <c r="T273" s="31" t="s">
        <v>1346</v>
      </c>
      <c r="U273" s="5">
        <v>75.489999999999995</v>
      </c>
      <c r="V273" s="5" t="s">
        <v>231</v>
      </c>
      <c r="W273" s="5" t="s">
        <v>1347</v>
      </c>
      <c r="X273" s="5">
        <v>227</v>
      </c>
      <c r="Y273" s="5" t="s">
        <v>541</v>
      </c>
      <c r="Z273" s="5" t="s">
        <v>1346</v>
      </c>
      <c r="AA273" s="5" t="s">
        <v>1348</v>
      </c>
      <c r="AB273" s="5" t="s">
        <v>347</v>
      </c>
      <c r="AC273" s="5" t="s">
        <v>1346</v>
      </c>
      <c r="AD273" s="5">
        <v>372.94</v>
      </c>
      <c r="AE273" s="32" t="s">
        <v>231</v>
      </c>
      <c r="AF273" s="31" t="s">
        <v>1989</v>
      </c>
      <c r="AG273" s="5">
        <v>189.25</v>
      </c>
      <c r="AH273" s="5">
        <v>189.25</v>
      </c>
      <c r="AI273" s="5">
        <v>370.55</v>
      </c>
      <c r="AJ273" s="5">
        <v>491.45</v>
      </c>
      <c r="AK273" s="32" t="s">
        <v>406</v>
      </c>
      <c r="AL273" s="27"/>
    </row>
    <row r="274" spans="1:38" ht="13.5" customHeight="1" x14ac:dyDescent="0.25">
      <c r="A274" s="3">
        <v>96</v>
      </c>
      <c r="B274" s="60"/>
      <c r="C274" s="60"/>
      <c r="D274" s="60"/>
      <c r="E274" s="60"/>
      <c r="F274" s="60"/>
      <c r="G274" s="13">
        <v>45964</v>
      </c>
      <c r="H274" s="31" t="s">
        <v>659</v>
      </c>
      <c r="I274" s="5" t="s">
        <v>659</v>
      </c>
      <c r="J274" s="5" t="s">
        <v>659</v>
      </c>
      <c r="K274" s="5" t="s">
        <v>659</v>
      </c>
      <c r="L274" s="5" t="s">
        <v>659</v>
      </c>
      <c r="M274" s="5" t="s">
        <v>659</v>
      </c>
      <c r="N274" s="5" t="s">
        <v>659</v>
      </c>
      <c r="O274" s="5" t="s">
        <v>659</v>
      </c>
      <c r="P274" s="5" t="s">
        <v>659</v>
      </c>
      <c r="Q274" s="5" t="s">
        <v>659</v>
      </c>
      <c r="R274" s="5" t="s">
        <v>659</v>
      </c>
      <c r="S274" s="32" t="s">
        <v>659</v>
      </c>
      <c r="T274" s="31" t="s">
        <v>1341</v>
      </c>
      <c r="U274" s="5">
        <v>16.79</v>
      </c>
      <c r="V274" s="5" t="s">
        <v>380</v>
      </c>
      <c r="W274" s="5" t="s">
        <v>1342</v>
      </c>
      <c r="X274" s="5">
        <v>66.989999999999995</v>
      </c>
      <c r="Y274" s="5" t="s">
        <v>418</v>
      </c>
      <c r="Z274" s="5" t="s">
        <v>1341</v>
      </c>
      <c r="AA274" s="5">
        <v>78.319999999999993</v>
      </c>
      <c r="AB274" s="5" t="s">
        <v>446</v>
      </c>
      <c r="AC274" s="5" t="s">
        <v>1343</v>
      </c>
      <c r="AD274" s="5">
        <v>157.63999999999999</v>
      </c>
      <c r="AE274" s="32" t="s">
        <v>446</v>
      </c>
      <c r="AF274" s="31" t="s">
        <v>1990</v>
      </c>
      <c r="AG274" s="5">
        <v>194.45</v>
      </c>
      <c r="AH274" s="5">
        <v>194.45</v>
      </c>
      <c r="AI274" s="5">
        <v>381.45</v>
      </c>
      <c r="AJ274" s="5">
        <v>674.05</v>
      </c>
      <c r="AK274" s="32" t="s">
        <v>406</v>
      </c>
      <c r="AL274" s="27"/>
    </row>
    <row r="275" spans="1:38" ht="13.5" customHeight="1" x14ac:dyDescent="0.25">
      <c r="A275" s="3">
        <v>97</v>
      </c>
      <c r="B275" s="60" t="s">
        <v>27</v>
      </c>
      <c r="C275" s="60" t="s">
        <v>135</v>
      </c>
      <c r="D275" s="60" t="s">
        <v>37</v>
      </c>
      <c r="E275" s="60" t="s">
        <v>914</v>
      </c>
      <c r="F275" s="61">
        <v>45982</v>
      </c>
      <c r="G275" s="13">
        <v>45984</v>
      </c>
      <c r="H275" s="31" t="s">
        <v>659</v>
      </c>
      <c r="I275" s="5" t="s">
        <v>659</v>
      </c>
      <c r="J275" s="5" t="s">
        <v>659</v>
      </c>
      <c r="K275" s="5" t="s">
        <v>659</v>
      </c>
      <c r="L275" s="5" t="s">
        <v>659</v>
      </c>
      <c r="M275" s="5" t="s">
        <v>659</v>
      </c>
      <c r="N275" s="5" t="s">
        <v>659</v>
      </c>
      <c r="O275" s="5" t="s">
        <v>659</v>
      </c>
      <c r="P275" s="5" t="s">
        <v>659</v>
      </c>
      <c r="Q275" s="5" t="s">
        <v>659</v>
      </c>
      <c r="R275" s="5" t="s">
        <v>659</v>
      </c>
      <c r="S275" s="32" t="s">
        <v>659</v>
      </c>
      <c r="T275" s="35">
        <v>0.91319444444444442</v>
      </c>
      <c r="U275" s="5">
        <v>164</v>
      </c>
      <c r="V275" s="5" t="s">
        <v>401</v>
      </c>
      <c r="W275" s="8">
        <v>0.91319444444444442</v>
      </c>
      <c r="X275" s="5">
        <v>164</v>
      </c>
      <c r="Y275" s="5" t="s">
        <v>401</v>
      </c>
      <c r="Z275" s="8">
        <v>0.91319444444444442</v>
      </c>
      <c r="AA275" s="5">
        <v>379</v>
      </c>
      <c r="AB275" s="5" t="s">
        <v>401</v>
      </c>
      <c r="AC275" s="8">
        <v>0.89236111111111116</v>
      </c>
      <c r="AD275" s="5">
        <v>726</v>
      </c>
      <c r="AE275" s="32" t="s">
        <v>401</v>
      </c>
      <c r="AF275" s="35">
        <v>0.28194444444444444</v>
      </c>
      <c r="AG275" s="5">
        <v>63</v>
      </c>
      <c r="AH275" s="5">
        <v>63</v>
      </c>
      <c r="AI275" s="5">
        <v>126</v>
      </c>
      <c r="AJ275" s="5">
        <v>126</v>
      </c>
      <c r="AK275" s="32" t="s">
        <v>694</v>
      </c>
      <c r="AL275" s="27"/>
    </row>
    <row r="276" spans="1:38" ht="13.5" customHeight="1" x14ac:dyDescent="0.25">
      <c r="A276" s="3">
        <v>97</v>
      </c>
      <c r="B276" s="60"/>
      <c r="C276" s="60"/>
      <c r="D276" s="60"/>
      <c r="E276" s="60"/>
      <c r="F276" s="60"/>
      <c r="G276" s="13">
        <v>45986</v>
      </c>
      <c r="H276" s="31" t="s">
        <v>659</v>
      </c>
      <c r="I276" s="5" t="s">
        <v>659</v>
      </c>
      <c r="J276" s="5" t="s">
        <v>659</v>
      </c>
      <c r="K276" s="5" t="s">
        <v>659</v>
      </c>
      <c r="L276" s="5" t="s">
        <v>659</v>
      </c>
      <c r="M276" s="5" t="s">
        <v>659</v>
      </c>
      <c r="N276" s="5" t="s">
        <v>659</v>
      </c>
      <c r="O276" s="5" t="s">
        <v>659</v>
      </c>
      <c r="P276" s="5" t="s">
        <v>659</v>
      </c>
      <c r="Q276" s="5" t="s">
        <v>659</v>
      </c>
      <c r="R276" s="5" t="s">
        <v>659</v>
      </c>
      <c r="S276" s="32" t="s">
        <v>659</v>
      </c>
      <c r="T276" s="35">
        <v>0.71527777777777779</v>
      </c>
      <c r="U276" s="5">
        <v>144</v>
      </c>
      <c r="V276" s="5" t="s">
        <v>401</v>
      </c>
      <c r="W276" s="8">
        <v>0.71527777777777779</v>
      </c>
      <c r="X276" s="5">
        <v>144</v>
      </c>
      <c r="Y276" s="5" t="s">
        <v>401</v>
      </c>
      <c r="Z276" s="8">
        <v>0.71527777777777779</v>
      </c>
      <c r="AA276" s="5">
        <v>364</v>
      </c>
      <c r="AB276" s="5" t="s">
        <v>401</v>
      </c>
      <c r="AC276" s="8">
        <v>0.71527777777777779</v>
      </c>
      <c r="AD276" s="5">
        <v>666</v>
      </c>
      <c r="AE276" s="32" t="s">
        <v>418</v>
      </c>
      <c r="AF276" s="35">
        <v>0.32916666666666666</v>
      </c>
      <c r="AG276" s="5">
        <v>69</v>
      </c>
      <c r="AH276" s="5">
        <v>69</v>
      </c>
      <c r="AI276" s="5">
        <v>138</v>
      </c>
      <c r="AJ276" s="5">
        <v>138</v>
      </c>
      <c r="AK276" s="32" t="s">
        <v>694</v>
      </c>
      <c r="AL276" s="27"/>
    </row>
    <row r="277" spans="1:38" ht="13.5" customHeight="1" x14ac:dyDescent="0.25">
      <c r="A277" s="3">
        <v>97</v>
      </c>
      <c r="B277" s="60"/>
      <c r="C277" s="60"/>
      <c r="D277" s="60"/>
      <c r="E277" s="60"/>
      <c r="F277" s="60"/>
      <c r="G277" s="13">
        <v>45989</v>
      </c>
      <c r="H277" s="31" t="s">
        <v>659</v>
      </c>
      <c r="I277" s="5" t="s">
        <v>659</v>
      </c>
      <c r="J277" s="5" t="s">
        <v>659</v>
      </c>
      <c r="K277" s="5" t="s">
        <v>659</v>
      </c>
      <c r="L277" s="5" t="s">
        <v>659</v>
      </c>
      <c r="M277" s="5" t="s">
        <v>659</v>
      </c>
      <c r="N277" s="5" t="s">
        <v>659</v>
      </c>
      <c r="O277" s="5" t="s">
        <v>659</v>
      </c>
      <c r="P277" s="5" t="s">
        <v>659</v>
      </c>
      <c r="Q277" s="5" t="s">
        <v>659</v>
      </c>
      <c r="R277" s="5" t="s">
        <v>659</v>
      </c>
      <c r="S277" s="32" t="s">
        <v>659</v>
      </c>
      <c r="T277" s="35">
        <v>0.67361111111111116</v>
      </c>
      <c r="U277" s="5">
        <v>164</v>
      </c>
      <c r="V277" s="5" t="s">
        <v>401</v>
      </c>
      <c r="W277" s="8">
        <v>0.67361111111111116</v>
      </c>
      <c r="X277" s="5">
        <v>164</v>
      </c>
      <c r="Y277" s="5" t="s">
        <v>401</v>
      </c>
      <c r="Z277" s="8">
        <v>0.67361111111111116</v>
      </c>
      <c r="AA277" s="5">
        <v>406</v>
      </c>
      <c r="AB277" s="5" t="s">
        <v>401</v>
      </c>
      <c r="AC277" s="8">
        <v>0.67361111111111116</v>
      </c>
      <c r="AD277" s="5">
        <v>771</v>
      </c>
      <c r="AE277" s="32" t="s">
        <v>446</v>
      </c>
      <c r="AF277" s="35">
        <v>0.28194444444444444</v>
      </c>
      <c r="AG277" s="5">
        <v>80</v>
      </c>
      <c r="AH277" s="5">
        <v>80</v>
      </c>
      <c r="AI277" s="5">
        <v>160</v>
      </c>
      <c r="AJ277" s="5">
        <v>160</v>
      </c>
      <c r="AK277" s="32" t="s">
        <v>694</v>
      </c>
      <c r="AL277" s="27"/>
    </row>
    <row r="278" spans="1:38" ht="13.5" customHeight="1" x14ac:dyDescent="0.25">
      <c r="A278" s="3">
        <v>98</v>
      </c>
      <c r="B278" s="60" t="s">
        <v>60</v>
      </c>
      <c r="C278" s="60" t="s">
        <v>135</v>
      </c>
      <c r="D278" s="60" t="s">
        <v>54</v>
      </c>
      <c r="E278" s="60" t="s">
        <v>398</v>
      </c>
      <c r="F278" s="61">
        <v>45943</v>
      </c>
      <c r="G278" s="13">
        <v>45945</v>
      </c>
      <c r="H278" s="35">
        <v>0.75</v>
      </c>
      <c r="I278" s="5">
        <v>160</v>
      </c>
      <c r="J278" s="5" t="s">
        <v>444</v>
      </c>
      <c r="K278" s="8">
        <v>0.75</v>
      </c>
      <c r="L278" s="5">
        <v>224</v>
      </c>
      <c r="M278" s="5" t="s">
        <v>444</v>
      </c>
      <c r="N278" s="8">
        <v>0.75</v>
      </c>
      <c r="O278" s="5">
        <v>436</v>
      </c>
      <c r="P278" s="5" t="s">
        <v>444</v>
      </c>
      <c r="Q278" s="8">
        <v>0.75</v>
      </c>
      <c r="R278" s="5">
        <v>799</v>
      </c>
      <c r="S278" s="32" t="s">
        <v>444</v>
      </c>
      <c r="T278" s="35" t="s">
        <v>115</v>
      </c>
      <c r="U278" s="8" t="s">
        <v>115</v>
      </c>
      <c r="V278" s="8" t="s">
        <v>115</v>
      </c>
      <c r="W278" s="8" t="s">
        <v>115</v>
      </c>
      <c r="X278" s="8" t="s">
        <v>115</v>
      </c>
      <c r="Y278" s="8" t="s">
        <v>115</v>
      </c>
      <c r="Z278" s="8" t="s">
        <v>115</v>
      </c>
      <c r="AA278" s="8" t="s">
        <v>115</v>
      </c>
      <c r="AB278" s="8" t="s">
        <v>115</v>
      </c>
      <c r="AC278" s="8" t="s">
        <v>115</v>
      </c>
      <c r="AD278" s="8" t="s">
        <v>115</v>
      </c>
      <c r="AE278" s="51" t="s">
        <v>115</v>
      </c>
      <c r="AF278" s="35">
        <v>0.32083333333333336</v>
      </c>
      <c r="AG278" s="5">
        <v>254</v>
      </c>
      <c r="AH278" s="5">
        <v>254</v>
      </c>
      <c r="AI278" s="5">
        <v>507</v>
      </c>
      <c r="AJ278" s="5">
        <v>753</v>
      </c>
      <c r="AK278" s="32" t="s">
        <v>1021</v>
      </c>
      <c r="AL278" s="27"/>
    </row>
    <row r="279" spans="1:38" ht="13.5" customHeight="1" x14ac:dyDescent="0.25">
      <c r="A279" s="3">
        <v>98</v>
      </c>
      <c r="B279" s="60"/>
      <c r="C279" s="60"/>
      <c r="D279" s="60"/>
      <c r="E279" s="60"/>
      <c r="F279" s="60"/>
      <c r="G279" s="13">
        <v>45947</v>
      </c>
      <c r="H279" s="31" t="s">
        <v>659</v>
      </c>
      <c r="I279" s="5" t="s">
        <v>659</v>
      </c>
      <c r="J279" s="5" t="s">
        <v>659</v>
      </c>
      <c r="K279" s="5" t="s">
        <v>659</v>
      </c>
      <c r="L279" s="5" t="s">
        <v>659</v>
      </c>
      <c r="M279" s="5" t="s">
        <v>659</v>
      </c>
      <c r="N279" s="5" t="s">
        <v>659</v>
      </c>
      <c r="O279" s="5" t="s">
        <v>659</v>
      </c>
      <c r="P279" s="5" t="s">
        <v>659</v>
      </c>
      <c r="Q279" s="5" t="s">
        <v>659</v>
      </c>
      <c r="R279" s="5" t="s">
        <v>659</v>
      </c>
      <c r="S279" s="32" t="s">
        <v>659</v>
      </c>
      <c r="T279" s="35">
        <v>0.27430555555555558</v>
      </c>
      <c r="U279" s="5">
        <v>137</v>
      </c>
      <c r="V279" s="5" t="s">
        <v>401</v>
      </c>
      <c r="W279" s="8">
        <v>0.27430555555555558</v>
      </c>
      <c r="X279" s="5">
        <v>183</v>
      </c>
      <c r="Y279" s="5" t="s">
        <v>401</v>
      </c>
      <c r="Z279" s="8">
        <v>0.73263888888888884</v>
      </c>
      <c r="AA279" s="5">
        <v>366</v>
      </c>
      <c r="AB279" s="5" t="s">
        <v>570</v>
      </c>
      <c r="AC279" s="8">
        <v>0.73263888888888884</v>
      </c>
      <c r="AD279" s="5">
        <v>632</v>
      </c>
      <c r="AE279" s="32" t="s">
        <v>355</v>
      </c>
      <c r="AF279" s="35">
        <v>0.32083333333333336</v>
      </c>
      <c r="AG279" s="5">
        <v>328</v>
      </c>
      <c r="AH279" s="5">
        <v>328</v>
      </c>
      <c r="AI279" s="5">
        <v>656</v>
      </c>
      <c r="AJ279" s="5">
        <v>982</v>
      </c>
      <c r="AK279" s="32" t="s">
        <v>1021</v>
      </c>
      <c r="AL279" s="27"/>
    </row>
    <row r="280" spans="1:38" ht="13.5" customHeight="1" x14ac:dyDescent="0.25">
      <c r="A280" s="3">
        <v>98</v>
      </c>
      <c r="B280" s="60"/>
      <c r="C280" s="60"/>
      <c r="D280" s="60"/>
      <c r="E280" s="60"/>
      <c r="F280" s="60"/>
      <c r="G280" s="13">
        <v>45950</v>
      </c>
      <c r="H280" s="35">
        <v>0.72916666666666663</v>
      </c>
      <c r="I280" s="5">
        <v>47</v>
      </c>
      <c r="J280" s="5" t="s">
        <v>444</v>
      </c>
      <c r="K280" s="8">
        <v>0.72916666666666663</v>
      </c>
      <c r="L280" s="5">
        <v>109</v>
      </c>
      <c r="M280" s="5" t="s">
        <v>444</v>
      </c>
      <c r="N280" s="8">
        <v>0.72916666666666663</v>
      </c>
      <c r="O280" s="5">
        <v>252</v>
      </c>
      <c r="P280" s="5" t="s">
        <v>1022</v>
      </c>
      <c r="Q280" s="8">
        <v>0.72916666666666663</v>
      </c>
      <c r="R280" s="5">
        <v>435</v>
      </c>
      <c r="S280" s="32" t="s">
        <v>444</v>
      </c>
      <c r="T280" s="35" t="s">
        <v>115</v>
      </c>
      <c r="U280" s="8" t="s">
        <v>115</v>
      </c>
      <c r="V280" s="8" t="s">
        <v>115</v>
      </c>
      <c r="W280" s="8" t="s">
        <v>115</v>
      </c>
      <c r="X280" s="8" t="s">
        <v>115</v>
      </c>
      <c r="Y280" s="8" t="s">
        <v>115</v>
      </c>
      <c r="Z280" s="8" t="s">
        <v>115</v>
      </c>
      <c r="AA280" s="8" t="s">
        <v>115</v>
      </c>
      <c r="AB280" s="8" t="s">
        <v>115</v>
      </c>
      <c r="AC280" s="8" t="s">
        <v>115</v>
      </c>
      <c r="AD280" s="8" t="s">
        <v>115</v>
      </c>
      <c r="AE280" s="51" t="s">
        <v>115</v>
      </c>
      <c r="AF280" s="35">
        <v>0.36388888888888887</v>
      </c>
      <c r="AG280" s="5">
        <v>358</v>
      </c>
      <c r="AH280" s="5">
        <v>358</v>
      </c>
      <c r="AI280" s="5">
        <v>716</v>
      </c>
      <c r="AJ280" s="5">
        <v>940</v>
      </c>
      <c r="AK280" s="32" t="s">
        <v>1021</v>
      </c>
      <c r="AL280" s="27"/>
    </row>
    <row r="281" spans="1:38" ht="13.5" customHeight="1" x14ac:dyDescent="0.25">
      <c r="A281" s="3">
        <v>99</v>
      </c>
      <c r="B281" s="60" t="s">
        <v>18</v>
      </c>
      <c r="C281" s="60" t="s">
        <v>899</v>
      </c>
      <c r="D281" s="60" t="s">
        <v>84</v>
      </c>
      <c r="E281" s="60" t="s">
        <v>899</v>
      </c>
      <c r="F281" s="61">
        <v>45949</v>
      </c>
      <c r="G281" s="13">
        <v>45951</v>
      </c>
      <c r="H281" s="31" t="s">
        <v>958</v>
      </c>
      <c r="I281" s="5" t="s">
        <v>959</v>
      </c>
      <c r="J281" s="5" t="s">
        <v>401</v>
      </c>
      <c r="K281" s="5" t="s">
        <v>960</v>
      </c>
      <c r="L281" s="5">
        <v>284.25</v>
      </c>
      <c r="M281" s="5" t="s">
        <v>416</v>
      </c>
      <c r="N281" s="5" t="s">
        <v>958</v>
      </c>
      <c r="O281" s="5" t="s">
        <v>961</v>
      </c>
      <c r="P281" s="5" t="s">
        <v>347</v>
      </c>
      <c r="Q281" s="5" t="s">
        <v>958</v>
      </c>
      <c r="R281" s="5">
        <v>523.53</v>
      </c>
      <c r="S281" s="32" t="s">
        <v>418</v>
      </c>
      <c r="T281" s="31" t="s">
        <v>958</v>
      </c>
      <c r="U281" s="5" t="s">
        <v>959</v>
      </c>
      <c r="V281" s="5" t="s">
        <v>401</v>
      </c>
      <c r="W281" s="5" t="s">
        <v>960</v>
      </c>
      <c r="X281" s="5">
        <v>284.25</v>
      </c>
      <c r="Y281" s="5" t="s">
        <v>416</v>
      </c>
      <c r="Z281" s="5" t="s">
        <v>958</v>
      </c>
      <c r="AA281" s="5" t="s">
        <v>961</v>
      </c>
      <c r="AB281" s="5" t="s">
        <v>347</v>
      </c>
      <c r="AC281" s="5" t="s">
        <v>958</v>
      </c>
      <c r="AD281" s="5">
        <v>523.53</v>
      </c>
      <c r="AE281" s="32" t="s">
        <v>418</v>
      </c>
      <c r="AF281" s="31" t="s">
        <v>962</v>
      </c>
      <c r="AG281" s="5">
        <v>114.9</v>
      </c>
      <c r="AH281" s="5">
        <v>114.9</v>
      </c>
      <c r="AI281" s="5">
        <v>229.8</v>
      </c>
      <c r="AJ281" s="5">
        <v>275.7</v>
      </c>
      <c r="AK281" s="32" t="s">
        <v>946</v>
      </c>
      <c r="AL281" s="27"/>
    </row>
    <row r="282" spans="1:38" ht="13.5" customHeight="1" x14ac:dyDescent="0.25">
      <c r="A282" s="3">
        <v>99</v>
      </c>
      <c r="B282" s="60"/>
      <c r="C282" s="60"/>
      <c r="D282" s="60"/>
      <c r="E282" s="60"/>
      <c r="F282" s="60"/>
      <c r="G282" s="13">
        <v>45953</v>
      </c>
      <c r="H282" s="31" t="s">
        <v>963</v>
      </c>
      <c r="I282" s="5" t="s">
        <v>964</v>
      </c>
      <c r="J282" s="5" t="s">
        <v>401</v>
      </c>
      <c r="K282" s="5" t="s">
        <v>960</v>
      </c>
      <c r="L282" s="5">
        <v>338.57</v>
      </c>
      <c r="M282" s="5" t="s">
        <v>416</v>
      </c>
      <c r="N282" s="5" t="s">
        <v>965</v>
      </c>
      <c r="O282" s="5" t="s">
        <v>966</v>
      </c>
      <c r="P282" s="5" t="s">
        <v>967</v>
      </c>
      <c r="Q282" s="5" t="s">
        <v>968</v>
      </c>
      <c r="R282" s="5">
        <v>654.57000000000005</v>
      </c>
      <c r="S282" s="32" t="s">
        <v>418</v>
      </c>
      <c r="T282" s="31" t="s">
        <v>963</v>
      </c>
      <c r="U282" s="5" t="s">
        <v>964</v>
      </c>
      <c r="V282" s="5" t="s">
        <v>401</v>
      </c>
      <c r="W282" s="5" t="s">
        <v>960</v>
      </c>
      <c r="X282" s="5">
        <v>338.57</v>
      </c>
      <c r="Y282" s="5" t="s">
        <v>416</v>
      </c>
      <c r="Z282" s="5" t="s">
        <v>965</v>
      </c>
      <c r="AA282" s="5" t="s">
        <v>966</v>
      </c>
      <c r="AB282" s="5" t="s">
        <v>967</v>
      </c>
      <c r="AC282" s="5" t="s">
        <v>968</v>
      </c>
      <c r="AD282" s="5">
        <v>654.57000000000005</v>
      </c>
      <c r="AE282" s="32" t="s">
        <v>418</v>
      </c>
      <c r="AF282" s="31" t="s">
        <v>962</v>
      </c>
      <c r="AG282" s="5">
        <v>114.9</v>
      </c>
      <c r="AH282" s="5">
        <v>114.9</v>
      </c>
      <c r="AI282" s="5">
        <v>229.8</v>
      </c>
      <c r="AJ282" s="5">
        <v>275.7</v>
      </c>
      <c r="AK282" s="32" t="s">
        <v>946</v>
      </c>
      <c r="AL282" s="27"/>
    </row>
    <row r="283" spans="1:38" ht="13.5" customHeight="1" x14ac:dyDescent="0.25">
      <c r="A283" s="3">
        <v>99</v>
      </c>
      <c r="B283" s="60"/>
      <c r="C283" s="60"/>
      <c r="D283" s="60"/>
      <c r="E283" s="60"/>
      <c r="F283" s="60"/>
      <c r="G283" s="13">
        <v>45956</v>
      </c>
      <c r="H283" s="31" t="s">
        <v>115</v>
      </c>
      <c r="I283" s="5" t="s">
        <v>115</v>
      </c>
      <c r="J283" s="5" t="s">
        <v>115</v>
      </c>
      <c r="K283" s="5" t="s">
        <v>115</v>
      </c>
      <c r="L283" s="5" t="s">
        <v>115</v>
      </c>
      <c r="M283" s="5" t="s">
        <v>115</v>
      </c>
      <c r="N283" s="5" t="s">
        <v>115</v>
      </c>
      <c r="O283" s="5" t="s">
        <v>115</v>
      </c>
      <c r="P283" s="5" t="s">
        <v>115</v>
      </c>
      <c r="Q283" s="5" t="s">
        <v>115</v>
      </c>
      <c r="R283" s="5" t="s">
        <v>115</v>
      </c>
      <c r="S283" s="32" t="s">
        <v>115</v>
      </c>
      <c r="T283" s="31" t="s">
        <v>115</v>
      </c>
      <c r="U283" s="5" t="s">
        <v>115</v>
      </c>
      <c r="V283" s="5" t="s">
        <v>115</v>
      </c>
      <c r="W283" s="5" t="s">
        <v>115</v>
      </c>
      <c r="X283" s="5" t="s">
        <v>115</v>
      </c>
      <c r="Y283" s="5" t="s">
        <v>115</v>
      </c>
      <c r="Z283" s="5" t="s">
        <v>115</v>
      </c>
      <c r="AA283" s="5" t="s">
        <v>115</v>
      </c>
      <c r="AB283" s="5" t="s">
        <v>115</v>
      </c>
      <c r="AC283" s="5" t="s">
        <v>115</v>
      </c>
      <c r="AD283" s="5" t="s">
        <v>115</v>
      </c>
      <c r="AE283" s="32" t="s">
        <v>115</v>
      </c>
      <c r="AF283" s="31" t="s">
        <v>115</v>
      </c>
      <c r="AG283" s="5" t="s">
        <v>115</v>
      </c>
      <c r="AH283" s="5" t="s">
        <v>115</v>
      </c>
      <c r="AI283" s="5" t="s">
        <v>115</v>
      </c>
      <c r="AJ283" s="5" t="s">
        <v>115</v>
      </c>
      <c r="AK283" s="32" t="s">
        <v>115</v>
      </c>
      <c r="AL283" s="27" t="s">
        <v>1991</v>
      </c>
    </row>
    <row r="284" spans="1:38" ht="13.5" customHeight="1" x14ac:dyDescent="0.25">
      <c r="A284" s="3">
        <v>100</v>
      </c>
      <c r="B284" s="60" t="s">
        <v>56</v>
      </c>
      <c r="C284" s="60" t="s">
        <v>135</v>
      </c>
      <c r="D284" s="60" t="s">
        <v>11</v>
      </c>
      <c r="E284" s="60" t="s">
        <v>135</v>
      </c>
      <c r="F284" s="61">
        <v>45978</v>
      </c>
      <c r="G284" s="13">
        <v>45980</v>
      </c>
      <c r="H284" s="31" t="s">
        <v>659</v>
      </c>
      <c r="I284" s="5" t="s">
        <v>659</v>
      </c>
      <c r="J284" s="5" t="s">
        <v>659</v>
      </c>
      <c r="K284" s="5" t="s">
        <v>659</v>
      </c>
      <c r="L284" s="5" t="s">
        <v>659</v>
      </c>
      <c r="M284" s="5" t="s">
        <v>659</v>
      </c>
      <c r="N284" s="5" t="s">
        <v>659</v>
      </c>
      <c r="O284" s="5" t="s">
        <v>659</v>
      </c>
      <c r="P284" s="5" t="s">
        <v>659</v>
      </c>
      <c r="Q284" s="5" t="s">
        <v>659</v>
      </c>
      <c r="R284" s="5" t="s">
        <v>659</v>
      </c>
      <c r="S284" s="32" t="s">
        <v>659</v>
      </c>
      <c r="T284" s="31" t="s">
        <v>1858</v>
      </c>
      <c r="U284" s="5">
        <v>176.39</v>
      </c>
      <c r="V284" s="5" t="s">
        <v>825</v>
      </c>
      <c r="W284" s="5" t="s">
        <v>1858</v>
      </c>
      <c r="X284" s="5">
        <v>212.5</v>
      </c>
      <c r="Y284" s="5" t="s">
        <v>95</v>
      </c>
      <c r="Z284" s="5" t="s">
        <v>1858</v>
      </c>
      <c r="AA284" s="5">
        <v>387.98</v>
      </c>
      <c r="AB284" s="5" t="s">
        <v>96</v>
      </c>
      <c r="AC284" s="5" t="s">
        <v>1859</v>
      </c>
      <c r="AD284" s="5">
        <v>767.96</v>
      </c>
      <c r="AE284" s="32" t="s">
        <v>138</v>
      </c>
      <c r="AF284" s="31" t="s">
        <v>1860</v>
      </c>
      <c r="AG284" s="5">
        <v>45.98</v>
      </c>
      <c r="AH284" s="5">
        <f>AG284</f>
        <v>45.98</v>
      </c>
      <c r="AI284" s="5">
        <v>96.46</v>
      </c>
      <c r="AJ284" s="5">
        <v>144.38</v>
      </c>
      <c r="AK284" s="32" t="s">
        <v>1861</v>
      </c>
      <c r="AL284" s="27"/>
    </row>
    <row r="285" spans="1:38" ht="13.5" customHeight="1" x14ac:dyDescent="0.25">
      <c r="A285" s="3">
        <v>100</v>
      </c>
      <c r="B285" s="60"/>
      <c r="C285" s="60"/>
      <c r="D285" s="60"/>
      <c r="E285" s="60"/>
      <c r="F285" s="60"/>
      <c r="G285" s="13">
        <v>45982</v>
      </c>
      <c r="H285" s="31" t="s">
        <v>659</v>
      </c>
      <c r="I285" s="5" t="s">
        <v>659</v>
      </c>
      <c r="J285" s="5" t="s">
        <v>659</v>
      </c>
      <c r="K285" s="5" t="s">
        <v>659</v>
      </c>
      <c r="L285" s="5" t="s">
        <v>659</v>
      </c>
      <c r="M285" s="5" t="s">
        <v>659</v>
      </c>
      <c r="N285" s="5" t="s">
        <v>659</v>
      </c>
      <c r="O285" s="5" t="s">
        <v>659</v>
      </c>
      <c r="P285" s="5" t="s">
        <v>659</v>
      </c>
      <c r="Q285" s="5" t="s">
        <v>659</v>
      </c>
      <c r="R285" s="5" t="s">
        <v>659</v>
      </c>
      <c r="S285" s="32" t="s">
        <v>659</v>
      </c>
      <c r="T285" s="31" t="s">
        <v>1862</v>
      </c>
      <c r="U285" s="5">
        <v>134.80000000000001</v>
      </c>
      <c r="V285" s="5" t="s">
        <v>1258</v>
      </c>
      <c r="W285" s="5" t="s">
        <v>1862</v>
      </c>
      <c r="X285" s="5">
        <v>160.99</v>
      </c>
      <c r="Y285" s="5" t="s">
        <v>138</v>
      </c>
      <c r="Z285" s="5" t="s">
        <v>1863</v>
      </c>
      <c r="AA285" s="5">
        <v>308.98</v>
      </c>
      <c r="AB285" s="5" t="s">
        <v>96</v>
      </c>
      <c r="AC285" s="5" t="s">
        <v>1863</v>
      </c>
      <c r="AD285" s="5">
        <v>558.97</v>
      </c>
      <c r="AE285" s="32" t="s">
        <v>96</v>
      </c>
      <c r="AF285" s="31" t="s">
        <v>1864</v>
      </c>
      <c r="AG285" s="5">
        <v>68.98</v>
      </c>
      <c r="AH285" s="5">
        <f>AG285</f>
        <v>68.98</v>
      </c>
      <c r="AI285" s="5">
        <v>142.46</v>
      </c>
      <c r="AJ285" s="5">
        <v>199.93</v>
      </c>
      <c r="AK285" s="32" t="s">
        <v>1865</v>
      </c>
      <c r="AL285" s="27"/>
    </row>
    <row r="286" spans="1:38" ht="13.5" customHeight="1" x14ac:dyDescent="0.25">
      <c r="A286" s="3">
        <v>100</v>
      </c>
      <c r="B286" s="60"/>
      <c r="C286" s="60"/>
      <c r="D286" s="60"/>
      <c r="E286" s="60"/>
      <c r="F286" s="60"/>
      <c r="G286" s="13">
        <v>45985</v>
      </c>
      <c r="H286" s="31" t="s">
        <v>659</v>
      </c>
      <c r="I286" s="5" t="s">
        <v>659</v>
      </c>
      <c r="J286" s="5" t="s">
        <v>659</v>
      </c>
      <c r="K286" s="5" t="s">
        <v>659</v>
      </c>
      <c r="L286" s="5" t="s">
        <v>659</v>
      </c>
      <c r="M286" s="5" t="s">
        <v>659</v>
      </c>
      <c r="N286" s="5" t="s">
        <v>659</v>
      </c>
      <c r="O286" s="5" t="s">
        <v>659</v>
      </c>
      <c r="P286" s="5" t="s">
        <v>659</v>
      </c>
      <c r="Q286" s="5" t="s">
        <v>659</v>
      </c>
      <c r="R286" s="5" t="s">
        <v>659</v>
      </c>
      <c r="S286" s="32" t="s">
        <v>659</v>
      </c>
      <c r="T286" s="31" t="s">
        <v>1866</v>
      </c>
      <c r="U286" s="5">
        <v>215.59</v>
      </c>
      <c r="V286" s="5" t="s">
        <v>825</v>
      </c>
      <c r="W286" s="5" t="s">
        <v>1867</v>
      </c>
      <c r="X286" s="5">
        <v>252.5</v>
      </c>
      <c r="Y286" s="5" t="s">
        <v>95</v>
      </c>
      <c r="Z286" s="5" t="s">
        <v>1868</v>
      </c>
      <c r="AA286" s="5">
        <v>463.98</v>
      </c>
      <c r="AB286" s="5" t="s">
        <v>96</v>
      </c>
      <c r="AC286" s="5" t="s">
        <v>1866</v>
      </c>
      <c r="AD286" s="5">
        <v>842.97</v>
      </c>
      <c r="AE286" s="32" t="s">
        <v>96</v>
      </c>
      <c r="AF286" s="31" t="s">
        <v>1869</v>
      </c>
      <c r="AG286" s="5">
        <v>25.98</v>
      </c>
      <c r="AH286" s="5">
        <f>AG286</f>
        <v>25.98</v>
      </c>
      <c r="AI286" s="5">
        <v>53.46</v>
      </c>
      <c r="AJ286" s="5">
        <v>100.44</v>
      </c>
      <c r="AK286" s="32" t="s">
        <v>1865</v>
      </c>
      <c r="AL286" s="27"/>
    </row>
    <row r="287" spans="1:38" ht="13.5" customHeight="1" x14ac:dyDescent="0.25">
      <c r="A287" s="3">
        <v>101</v>
      </c>
      <c r="B287" s="60" t="s">
        <v>1751</v>
      </c>
      <c r="C287" s="60" t="s">
        <v>135</v>
      </c>
      <c r="D287" s="60" t="s">
        <v>19</v>
      </c>
      <c r="E287" s="60" t="s">
        <v>87</v>
      </c>
      <c r="F287" s="61">
        <v>45973</v>
      </c>
      <c r="G287" s="13">
        <v>45975</v>
      </c>
      <c r="H287" s="31" t="s">
        <v>1992</v>
      </c>
      <c r="I287" s="5">
        <v>136</v>
      </c>
      <c r="J287" s="5" t="s">
        <v>347</v>
      </c>
      <c r="K287" s="5" t="s">
        <v>1992</v>
      </c>
      <c r="L287" s="5">
        <v>195.91</v>
      </c>
      <c r="M287" s="5" t="s">
        <v>347</v>
      </c>
      <c r="N287" s="5" t="s">
        <v>1993</v>
      </c>
      <c r="O287" s="5">
        <v>525.67999999999995</v>
      </c>
      <c r="P287" s="5" t="s">
        <v>347</v>
      </c>
      <c r="Q287" s="5" t="s">
        <v>1993</v>
      </c>
      <c r="R287" s="5">
        <v>1029.78</v>
      </c>
      <c r="S287" s="32" t="s">
        <v>347</v>
      </c>
      <c r="T287" s="31" t="s">
        <v>115</v>
      </c>
      <c r="U287" s="5" t="s">
        <v>115</v>
      </c>
      <c r="V287" s="5" t="s">
        <v>115</v>
      </c>
      <c r="W287" s="5" t="s">
        <v>115</v>
      </c>
      <c r="X287" s="5" t="s">
        <v>115</v>
      </c>
      <c r="Y287" s="5" t="s">
        <v>115</v>
      </c>
      <c r="Z287" s="5" t="s">
        <v>115</v>
      </c>
      <c r="AA287" s="5" t="s">
        <v>115</v>
      </c>
      <c r="AB287" s="5" t="s">
        <v>115</v>
      </c>
      <c r="AC287" s="5" t="s">
        <v>115</v>
      </c>
      <c r="AD287" s="5" t="s">
        <v>115</v>
      </c>
      <c r="AE287" s="32" t="s">
        <v>115</v>
      </c>
      <c r="AF287" s="31" t="s">
        <v>1752</v>
      </c>
      <c r="AG287" s="5">
        <v>119.99</v>
      </c>
      <c r="AH287" s="5">
        <v>119.99</v>
      </c>
      <c r="AI287" s="5">
        <v>239.98</v>
      </c>
      <c r="AJ287" s="5">
        <v>239.98</v>
      </c>
      <c r="AK287" s="32" t="s">
        <v>694</v>
      </c>
      <c r="AL287" s="27" t="s">
        <v>1744</v>
      </c>
    </row>
    <row r="288" spans="1:38" ht="13.5" customHeight="1" x14ac:dyDescent="0.25">
      <c r="A288" s="3">
        <v>101</v>
      </c>
      <c r="B288" s="60"/>
      <c r="C288" s="60"/>
      <c r="D288" s="60"/>
      <c r="E288" s="60"/>
      <c r="F288" s="60"/>
      <c r="G288" s="13">
        <v>45977</v>
      </c>
      <c r="H288" s="31" t="s">
        <v>1992</v>
      </c>
      <c r="I288" s="5">
        <v>175</v>
      </c>
      <c r="J288" s="5" t="s">
        <v>347</v>
      </c>
      <c r="K288" s="5" t="s">
        <v>1992</v>
      </c>
      <c r="L288" s="5">
        <v>308.14</v>
      </c>
      <c r="M288" s="5" t="s">
        <v>446</v>
      </c>
      <c r="N288" s="5" t="s">
        <v>1993</v>
      </c>
      <c r="O288" s="5">
        <v>540</v>
      </c>
      <c r="P288" s="5" t="s">
        <v>355</v>
      </c>
      <c r="Q288" s="5" t="s">
        <v>1993</v>
      </c>
      <c r="R288" s="5">
        <v>984</v>
      </c>
      <c r="S288" s="32" t="s">
        <v>355</v>
      </c>
      <c r="T288" s="31" t="s">
        <v>115</v>
      </c>
      <c r="U288" s="5" t="s">
        <v>115</v>
      </c>
      <c r="V288" s="5" t="s">
        <v>115</v>
      </c>
      <c r="W288" s="5" t="s">
        <v>115</v>
      </c>
      <c r="X288" s="5" t="s">
        <v>115</v>
      </c>
      <c r="Y288" s="5" t="s">
        <v>115</v>
      </c>
      <c r="Z288" s="5" t="s">
        <v>115</v>
      </c>
      <c r="AA288" s="5" t="s">
        <v>115</v>
      </c>
      <c r="AB288" s="5" t="s">
        <v>115</v>
      </c>
      <c r="AC288" s="5" t="s">
        <v>115</v>
      </c>
      <c r="AD288" s="5" t="s">
        <v>115</v>
      </c>
      <c r="AE288" s="32" t="s">
        <v>115</v>
      </c>
      <c r="AF288" s="31" t="s">
        <v>1753</v>
      </c>
      <c r="AG288" s="5">
        <v>69.989999999999995</v>
      </c>
      <c r="AH288" s="5">
        <v>69.989999999999995</v>
      </c>
      <c r="AI288" s="5">
        <v>139.97999999999999</v>
      </c>
      <c r="AJ288" s="5">
        <v>139.97999999999999</v>
      </c>
      <c r="AK288" s="32" t="s">
        <v>694</v>
      </c>
      <c r="AL288" s="27" t="s">
        <v>1744</v>
      </c>
    </row>
    <row r="289" spans="1:38" ht="13.5" customHeight="1" x14ac:dyDescent="0.25">
      <c r="A289" s="3">
        <v>101</v>
      </c>
      <c r="B289" s="60"/>
      <c r="C289" s="60"/>
      <c r="D289" s="60"/>
      <c r="E289" s="60"/>
      <c r="F289" s="60"/>
      <c r="G289" s="13">
        <v>45980</v>
      </c>
      <c r="H289" s="31" t="s">
        <v>1993</v>
      </c>
      <c r="I289" s="5">
        <v>212</v>
      </c>
      <c r="J289" s="5" t="s">
        <v>446</v>
      </c>
      <c r="K289" s="5" t="s">
        <v>1993</v>
      </c>
      <c r="L289" s="5">
        <v>271.97000000000003</v>
      </c>
      <c r="M289" s="5" t="s">
        <v>446</v>
      </c>
      <c r="N289" s="5" t="s">
        <v>1993</v>
      </c>
      <c r="O289" s="5">
        <v>471.7</v>
      </c>
      <c r="P289" s="5" t="s">
        <v>347</v>
      </c>
      <c r="Q289" s="5" t="s">
        <v>1993</v>
      </c>
      <c r="R289" s="5">
        <v>920.75</v>
      </c>
      <c r="S289" s="32" t="s">
        <v>347</v>
      </c>
      <c r="T289" s="31" t="s">
        <v>115</v>
      </c>
      <c r="U289" s="5" t="s">
        <v>115</v>
      </c>
      <c r="V289" s="5" t="s">
        <v>115</v>
      </c>
      <c r="W289" s="5" t="s">
        <v>115</v>
      </c>
      <c r="X289" s="5" t="s">
        <v>115</v>
      </c>
      <c r="Y289" s="5" t="s">
        <v>115</v>
      </c>
      <c r="Z289" s="5" t="s">
        <v>115</v>
      </c>
      <c r="AA289" s="5" t="s">
        <v>115</v>
      </c>
      <c r="AB289" s="5" t="s">
        <v>115</v>
      </c>
      <c r="AC289" s="5" t="s">
        <v>115</v>
      </c>
      <c r="AD289" s="5" t="s">
        <v>115</v>
      </c>
      <c r="AE289" s="32" t="s">
        <v>115</v>
      </c>
      <c r="AF289" s="31" t="s">
        <v>1754</v>
      </c>
      <c r="AG289" s="5">
        <v>69.989999999999995</v>
      </c>
      <c r="AH289" s="5">
        <v>69.989999999999995</v>
      </c>
      <c r="AI289" s="5">
        <v>139.97999999999999</v>
      </c>
      <c r="AJ289" s="5">
        <v>139.97999999999999</v>
      </c>
      <c r="AK289" s="32" t="s">
        <v>694</v>
      </c>
      <c r="AL289" s="27" t="s">
        <v>1744</v>
      </c>
    </row>
    <row r="290" spans="1:38" ht="13.5" customHeight="1" x14ac:dyDescent="0.25">
      <c r="A290" s="3">
        <v>102</v>
      </c>
      <c r="B290" s="60" t="s">
        <v>11</v>
      </c>
      <c r="C290" s="60" t="s">
        <v>135</v>
      </c>
      <c r="D290" s="60" t="s">
        <v>18</v>
      </c>
      <c r="E290" s="60" t="s">
        <v>899</v>
      </c>
      <c r="F290" s="61">
        <v>45956</v>
      </c>
      <c r="G290" s="13">
        <v>45958</v>
      </c>
      <c r="H290" s="31" t="s">
        <v>659</v>
      </c>
      <c r="I290" s="5" t="s">
        <v>659</v>
      </c>
      <c r="J290" s="5" t="s">
        <v>659</v>
      </c>
      <c r="K290" s="5" t="s">
        <v>659</v>
      </c>
      <c r="L290" s="5" t="s">
        <v>659</v>
      </c>
      <c r="M290" s="5" t="s">
        <v>659</v>
      </c>
      <c r="N290" s="5" t="s">
        <v>659</v>
      </c>
      <c r="O290" s="5" t="s">
        <v>659</v>
      </c>
      <c r="P290" s="5" t="s">
        <v>659</v>
      </c>
      <c r="Q290" s="5" t="s">
        <v>659</v>
      </c>
      <c r="R290" s="5" t="s">
        <v>659</v>
      </c>
      <c r="S290" s="32" t="s">
        <v>659</v>
      </c>
      <c r="T290" s="35">
        <v>0.25</v>
      </c>
      <c r="U290" s="5">
        <v>79</v>
      </c>
      <c r="V290" s="5" t="s">
        <v>231</v>
      </c>
      <c r="W290" s="8">
        <v>0.25</v>
      </c>
      <c r="X290" s="5">
        <v>122</v>
      </c>
      <c r="Y290" s="5" t="s">
        <v>288</v>
      </c>
      <c r="Z290" s="8">
        <v>0.25</v>
      </c>
      <c r="AA290" s="5">
        <v>216</v>
      </c>
      <c r="AB290" s="5" t="s">
        <v>231</v>
      </c>
      <c r="AC290" s="8">
        <v>0.25</v>
      </c>
      <c r="AD290" s="5">
        <v>502</v>
      </c>
      <c r="AE290" s="32" t="s">
        <v>231</v>
      </c>
      <c r="AF290" s="35">
        <v>0.25416666666666665</v>
      </c>
      <c r="AG290" s="5">
        <v>236</v>
      </c>
      <c r="AH290" s="5">
        <v>236</v>
      </c>
      <c r="AI290" s="5">
        <v>472</v>
      </c>
      <c r="AJ290" s="5">
        <v>658</v>
      </c>
      <c r="AK290" s="32" t="s">
        <v>572</v>
      </c>
      <c r="AL290" s="27"/>
    </row>
    <row r="291" spans="1:38" ht="13.5" customHeight="1" x14ac:dyDescent="0.25">
      <c r="A291" s="3">
        <v>102</v>
      </c>
      <c r="B291" s="60"/>
      <c r="C291" s="60"/>
      <c r="D291" s="60"/>
      <c r="E291" s="60"/>
      <c r="F291" s="60"/>
      <c r="G291" s="13">
        <v>45960</v>
      </c>
      <c r="H291" s="31" t="s">
        <v>659</v>
      </c>
      <c r="I291" s="5" t="s">
        <v>659</v>
      </c>
      <c r="J291" s="5" t="s">
        <v>659</v>
      </c>
      <c r="K291" s="5" t="s">
        <v>659</v>
      </c>
      <c r="L291" s="5" t="s">
        <v>659</v>
      </c>
      <c r="M291" s="5" t="s">
        <v>659</v>
      </c>
      <c r="N291" s="5" t="s">
        <v>659</v>
      </c>
      <c r="O291" s="5" t="s">
        <v>659</v>
      </c>
      <c r="P291" s="5" t="s">
        <v>659</v>
      </c>
      <c r="Q291" s="5" t="s">
        <v>659</v>
      </c>
      <c r="R291" s="5" t="s">
        <v>659</v>
      </c>
      <c r="S291" s="32" t="s">
        <v>659</v>
      </c>
      <c r="T291" s="35">
        <v>0.2951388888888889</v>
      </c>
      <c r="U291" s="5">
        <v>88</v>
      </c>
      <c r="V291" s="5" t="s">
        <v>446</v>
      </c>
      <c r="W291" s="8">
        <v>0.2951388888888889</v>
      </c>
      <c r="X291" s="5">
        <v>160</v>
      </c>
      <c r="Y291" s="5" t="s">
        <v>446</v>
      </c>
      <c r="Z291" s="8">
        <v>0.2951388888888889</v>
      </c>
      <c r="AA291" s="5">
        <v>248</v>
      </c>
      <c r="AB291" s="5" t="s">
        <v>446</v>
      </c>
      <c r="AC291" s="8">
        <v>0.2951388888888889</v>
      </c>
      <c r="AD291" s="5">
        <v>548</v>
      </c>
      <c r="AE291" s="32" t="s">
        <v>544</v>
      </c>
      <c r="AF291" s="35">
        <v>0.25416666666666665</v>
      </c>
      <c r="AG291" s="5">
        <v>315</v>
      </c>
      <c r="AH291" s="5">
        <v>315</v>
      </c>
      <c r="AI291" s="5">
        <v>630</v>
      </c>
      <c r="AJ291" s="5">
        <v>944</v>
      </c>
      <c r="AK291" s="32" t="s">
        <v>572</v>
      </c>
      <c r="AL291" s="27"/>
    </row>
    <row r="292" spans="1:38" ht="13.5" customHeight="1" x14ac:dyDescent="0.25">
      <c r="A292" s="3">
        <v>102</v>
      </c>
      <c r="B292" s="60"/>
      <c r="C292" s="60"/>
      <c r="D292" s="60"/>
      <c r="E292" s="60"/>
      <c r="F292" s="60"/>
      <c r="G292" s="13">
        <v>45963</v>
      </c>
      <c r="H292" s="31" t="s">
        <v>659</v>
      </c>
      <c r="I292" s="5" t="s">
        <v>659</v>
      </c>
      <c r="J292" s="5" t="s">
        <v>659</v>
      </c>
      <c r="K292" s="5" t="s">
        <v>659</v>
      </c>
      <c r="L292" s="5" t="s">
        <v>659</v>
      </c>
      <c r="M292" s="5" t="s">
        <v>659</v>
      </c>
      <c r="N292" s="5" t="s">
        <v>659</v>
      </c>
      <c r="O292" s="5" t="s">
        <v>659</v>
      </c>
      <c r="P292" s="5" t="s">
        <v>659</v>
      </c>
      <c r="Q292" s="5" t="s">
        <v>659</v>
      </c>
      <c r="R292" s="5" t="s">
        <v>659</v>
      </c>
      <c r="S292" s="32" t="s">
        <v>659</v>
      </c>
      <c r="T292" s="35">
        <v>0.80902777777777779</v>
      </c>
      <c r="U292" s="5">
        <v>174</v>
      </c>
      <c r="V292" s="5" t="s">
        <v>231</v>
      </c>
      <c r="W292" s="8">
        <v>0.80902777777777779</v>
      </c>
      <c r="X292" s="5">
        <v>248</v>
      </c>
      <c r="Y292" s="5" t="s">
        <v>231</v>
      </c>
      <c r="Z292" s="8">
        <v>0.80902777777777779</v>
      </c>
      <c r="AA292" s="5">
        <v>404</v>
      </c>
      <c r="AB292" s="5" t="s">
        <v>231</v>
      </c>
      <c r="AC292" s="8">
        <v>0.80902777777777779</v>
      </c>
      <c r="AD292" s="5">
        <v>882</v>
      </c>
      <c r="AE292" s="32" t="s">
        <v>544</v>
      </c>
      <c r="AF292" s="35">
        <v>0.32361111111111113</v>
      </c>
      <c r="AG292" s="5">
        <v>283</v>
      </c>
      <c r="AH292" s="5">
        <v>283</v>
      </c>
      <c r="AI292" s="5">
        <v>566</v>
      </c>
      <c r="AJ292" s="5">
        <v>778</v>
      </c>
      <c r="AK292" s="32" t="s">
        <v>572</v>
      </c>
      <c r="AL292" s="27"/>
    </row>
    <row r="293" spans="1:38" ht="13.5" customHeight="1" x14ac:dyDescent="0.25">
      <c r="A293" s="3">
        <v>103</v>
      </c>
      <c r="B293" s="60" t="s">
        <v>48</v>
      </c>
      <c r="C293" s="60" t="s">
        <v>86</v>
      </c>
      <c r="D293" s="60" t="s">
        <v>38</v>
      </c>
      <c r="E293" s="60" t="s">
        <v>135</v>
      </c>
      <c r="F293" s="61">
        <v>45963</v>
      </c>
      <c r="G293" s="13">
        <v>45965</v>
      </c>
      <c r="H293" s="31" t="s">
        <v>1994</v>
      </c>
      <c r="I293" s="5">
        <v>95.44</v>
      </c>
      <c r="J293" s="5" t="s">
        <v>411</v>
      </c>
      <c r="K293" s="5" t="s">
        <v>659</v>
      </c>
      <c r="L293" s="5" t="s">
        <v>659</v>
      </c>
      <c r="M293" s="5" t="s">
        <v>659</v>
      </c>
      <c r="N293" s="5" t="s">
        <v>1994</v>
      </c>
      <c r="O293" s="5">
        <v>236.98</v>
      </c>
      <c r="P293" s="5" t="s">
        <v>418</v>
      </c>
      <c r="Q293" s="5" t="s">
        <v>1994</v>
      </c>
      <c r="R293" s="5">
        <v>462.97</v>
      </c>
      <c r="S293" s="32" t="s">
        <v>418</v>
      </c>
      <c r="T293" s="31" t="s">
        <v>1438</v>
      </c>
      <c r="U293" s="5">
        <v>161</v>
      </c>
      <c r="V293" s="5" t="s">
        <v>444</v>
      </c>
      <c r="W293" s="5" t="s">
        <v>1438</v>
      </c>
      <c r="X293" s="5">
        <v>161</v>
      </c>
      <c r="Y293" s="5" t="s">
        <v>444</v>
      </c>
      <c r="Z293" s="5" t="s">
        <v>1439</v>
      </c>
      <c r="AA293" s="5">
        <v>408.46</v>
      </c>
      <c r="AB293" s="5" t="s">
        <v>1201</v>
      </c>
      <c r="AC293" s="5" t="s">
        <v>1440</v>
      </c>
      <c r="AD293" s="5">
        <v>734.92</v>
      </c>
      <c r="AE293" s="32" t="s">
        <v>1201</v>
      </c>
      <c r="AF293" s="31" t="s">
        <v>1996</v>
      </c>
      <c r="AG293" s="5">
        <v>193.8</v>
      </c>
      <c r="AH293" s="5">
        <v>193.8</v>
      </c>
      <c r="AI293" s="5">
        <v>387.6</v>
      </c>
      <c r="AJ293" s="5">
        <v>562.4</v>
      </c>
      <c r="AK293" s="32" t="s">
        <v>1322</v>
      </c>
      <c r="AL293" s="27"/>
    </row>
    <row r="294" spans="1:38" ht="13.5" customHeight="1" x14ac:dyDescent="0.25">
      <c r="A294" s="3">
        <v>103</v>
      </c>
      <c r="B294" s="60"/>
      <c r="C294" s="60"/>
      <c r="D294" s="60"/>
      <c r="E294" s="60"/>
      <c r="F294" s="60"/>
      <c r="G294" s="13">
        <v>45967</v>
      </c>
      <c r="H294" s="31" t="s">
        <v>1994</v>
      </c>
      <c r="I294" s="5">
        <v>95.44</v>
      </c>
      <c r="J294" s="5" t="s">
        <v>411</v>
      </c>
      <c r="K294" s="5" t="s">
        <v>659</v>
      </c>
      <c r="L294" s="5" t="s">
        <v>659</v>
      </c>
      <c r="M294" s="5" t="s">
        <v>659</v>
      </c>
      <c r="N294" s="5" t="s">
        <v>1994</v>
      </c>
      <c r="O294" s="5">
        <v>236.98</v>
      </c>
      <c r="P294" s="5" t="s">
        <v>418</v>
      </c>
      <c r="Q294" s="5" t="s">
        <v>1994</v>
      </c>
      <c r="R294" s="5">
        <v>462.97</v>
      </c>
      <c r="S294" s="32" t="s">
        <v>418</v>
      </c>
      <c r="T294" s="31" t="s">
        <v>1440</v>
      </c>
      <c r="U294" s="5">
        <v>209.26</v>
      </c>
      <c r="V294" s="5" t="s">
        <v>416</v>
      </c>
      <c r="W294" s="5" t="s">
        <v>1440</v>
      </c>
      <c r="X294" s="5">
        <v>209.26</v>
      </c>
      <c r="Y294" s="5" t="s">
        <v>416</v>
      </c>
      <c r="Z294" s="5" t="s">
        <v>1439</v>
      </c>
      <c r="AA294" s="5">
        <v>483</v>
      </c>
      <c r="AB294" s="5" t="s">
        <v>446</v>
      </c>
      <c r="AC294" s="5" t="s">
        <v>1440</v>
      </c>
      <c r="AD294" s="5" t="s">
        <v>1441</v>
      </c>
      <c r="AE294" s="32" t="s">
        <v>1201</v>
      </c>
      <c r="AF294" s="31" t="s">
        <v>1996</v>
      </c>
      <c r="AG294" s="5" t="s">
        <v>115</v>
      </c>
      <c r="AH294" s="5" t="s">
        <v>115</v>
      </c>
      <c r="AI294" s="5" t="s">
        <v>115</v>
      </c>
      <c r="AJ294" s="5" t="s">
        <v>115</v>
      </c>
      <c r="AK294" s="32" t="s">
        <v>115</v>
      </c>
      <c r="AL294" s="27" t="s">
        <v>1958</v>
      </c>
    </row>
    <row r="295" spans="1:38" ht="13.5" customHeight="1" x14ac:dyDescent="0.25">
      <c r="A295" s="3">
        <v>103</v>
      </c>
      <c r="B295" s="60"/>
      <c r="C295" s="60"/>
      <c r="D295" s="60"/>
      <c r="E295" s="60"/>
      <c r="F295" s="60"/>
      <c r="G295" s="13">
        <v>45970</v>
      </c>
      <c r="H295" s="31" t="s">
        <v>1995</v>
      </c>
      <c r="I295" s="5">
        <v>180.97</v>
      </c>
      <c r="J295" s="5" t="s">
        <v>368</v>
      </c>
      <c r="K295" s="5" t="s">
        <v>1995</v>
      </c>
      <c r="L295" s="5">
        <v>180.97</v>
      </c>
      <c r="M295" s="5" t="s">
        <v>368</v>
      </c>
      <c r="N295" s="5" t="s">
        <v>1995</v>
      </c>
      <c r="O295" s="5">
        <v>473.94</v>
      </c>
      <c r="P295" s="5" t="s">
        <v>952</v>
      </c>
      <c r="Q295" s="5" t="s">
        <v>659</v>
      </c>
      <c r="R295" s="5" t="s">
        <v>659</v>
      </c>
      <c r="S295" s="32" t="s">
        <v>659</v>
      </c>
      <c r="T295" s="31" t="s">
        <v>1438</v>
      </c>
      <c r="U295" s="5">
        <v>219.93</v>
      </c>
      <c r="V295" s="5" t="s">
        <v>416</v>
      </c>
      <c r="W295" s="5" t="s">
        <v>1438</v>
      </c>
      <c r="X295" s="5">
        <v>219.93</v>
      </c>
      <c r="Y295" s="5" t="s">
        <v>416</v>
      </c>
      <c r="Z295" s="5" t="s">
        <v>1444</v>
      </c>
      <c r="AA295" s="5">
        <v>488.46</v>
      </c>
      <c r="AB295" s="5" t="s">
        <v>1201</v>
      </c>
      <c r="AC295" s="5" t="s">
        <v>1443</v>
      </c>
      <c r="AD295" s="5">
        <v>915</v>
      </c>
      <c r="AE295" s="32" t="s">
        <v>541</v>
      </c>
      <c r="AF295" s="31" t="s">
        <v>1997</v>
      </c>
      <c r="AG295" s="5" t="s">
        <v>115</v>
      </c>
      <c r="AH295" s="5" t="s">
        <v>115</v>
      </c>
      <c r="AI295" s="5" t="s">
        <v>115</v>
      </c>
      <c r="AJ295" s="5" t="s">
        <v>115</v>
      </c>
      <c r="AK295" s="32" t="s">
        <v>115</v>
      </c>
      <c r="AL295" s="27" t="s">
        <v>1958</v>
      </c>
    </row>
    <row r="296" spans="1:38" ht="13.5" customHeight="1" x14ac:dyDescent="0.25">
      <c r="A296" s="3">
        <v>104</v>
      </c>
      <c r="B296" s="60" t="s">
        <v>49</v>
      </c>
      <c r="C296" s="60" t="s">
        <v>1024</v>
      </c>
      <c r="D296" s="60" t="s">
        <v>11</v>
      </c>
      <c r="E296" s="60" t="s">
        <v>135</v>
      </c>
      <c r="F296" s="61">
        <v>45954</v>
      </c>
      <c r="G296" s="13">
        <v>45956</v>
      </c>
      <c r="H296" s="35">
        <v>0.27083333333333331</v>
      </c>
      <c r="I296" s="5">
        <v>344</v>
      </c>
      <c r="J296" s="5" t="s">
        <v>1025</v>
      </c>
      <c r="K296" s="8">
        <v>0.27083333333333331</v>
      </c>
      <c r="L296" s="5">
        <v>344</v>
      </c>
      <c r="M296" s="5" t="s">
        <v>1025</v>
      </c>
      <c r="N296" s="8">
        <v>0.27083333333333331</v>
      </c>
      <c r="O296" s="5">
        <v>738</v>
      </c>
      <c r="P296" s="5" t="s">
        <v>1025</v>
      </c>
      <c r="Q296" s="8">
        <v>0.60763888888888884</v>
      </c>
      <c r="R296" s="5">
        <v>1898</v>
      </c>
      <c r="S296" s="32" t="s">
        <v>446</v>
      </c>
      <c r="T296" s="31" t="s">
        <v>115</v>
      </c>
      <c r="U296" s="5" t="s">
        <v>115</v>
      </c>
      <c r="V296" s="5" t="s">
        <v>115</v>
      </c>
      <c r="W296" s="5" t="s">
        <v>115</v>
      </c>
      <c r="X296" s="5" t="s">
        <v>115</v>
      </c>
      <c r="Y296" s="5" t="s">
        <v>115</v>
      </c>
      <c r="Z296" s="5" t="s">
        <v>115</v>
      </c>
      <c r="AA296" s="5" t="s">
        <v>115</v>
      </c>
      <c r="AB296" s="5" t="s">
        <v>115</v>
      </c>
      <c r="AC296" s="5" t="s">
        <v>115</v>
      </c>
      <c r="AD296" s="5" t="s">
        <v>115</v>
      </c>
      <c r="AE296" s="32" t="s">
        <v>115</v>
      </c>
      <c r="AF296" s="31"/>
      <c r="AG296" s="5">
        <v>206</v>
      </c>
      <c r="AH296" s="5">
        <v>206</v>
      </c>
      <c r="AI296" s="5">
        <v>412</v>
      </c>
      <c r="AJ296" s="5">
        <v>512</v>
      </c>
      <c r="AK296" s="32" t="s">
        <v>572</v>
      </c>
      <c r="AL296" s="27" t="s">
        <v>1998</v>
      </c>
    </row>
    <row r="297" spans="1:38" ht="13.5" customHeight="1" x14ac:dyDescent="0.25">
      <c r="A297" s="3">
        <v>104</v>
      </c>
      <c r="B297" s="60"/>
      <c r="C297" s="60"/>
      <c r="D297" s="60"/>
      <c r="E297" s="60"/>
      <c r="F297" s="60"/>
      <c r="G297" s="13">
        <v>45958</v>
      </c>
      <c r="H297" s="35">
        <v>0.75347222222222221</v>
      </c>
      <c r="I297" s="5">
        <v>202</v>
      </c>
      <c r="J297" s="5" t="s">
        <v>368</v>
      </c>
      <c r="K297" s="8">
        <v>0.75347222222222221</v>
      </c>
      <c r="L297" s="5">
        <v>202</v>
      </c>
      <c r="M297" s="5" t="s">
        <v>368</v>
      </c>
      <c r="N297" s="8">
        <v>0.75347222222222221</v>
      </c>
      <c r="O297" s="5">
        <v>465</v>
      </c>
      <c r="P297" s="5" t="s">
        <v>368</v>
      </c>
      <c r="Q297" s="8">
        <v>0.75347222222222221</v>
      </c>
      <c r="R297" s="5">
        <v>871</v>
      </c>
      <c r="S297" s="32" t="s">
        <v>368</v>
      </c>
      <c r="T297" s="31" t="s">
        <v>115</v>
      </c>
      <c r="U297" s="5" t="s">
        <v>115</v>
      </c>
      <c r="V297" s="5" t="s">
        <v>115</v>
      </c>
      <c r="W297" s="5" t="s">
        <v>115</v>
      </c>
      <c r="X297" s="5" t="s">
        <v>115</v>
      </c>
      <c r="Y297" s="5" t="s">
        <v>115</v>
      </c>
      <c r="Z297" s="5" t="s">
        <v>115</v>
      </c>
      <c r="AA297" s="5" t="s">
        <v>115</v>
      </c>
      <c r="AB297" s="5" t="s">
        <v>115</v>
      </c>
      <c r="AC297" s="5" t="s">
        <v>115</v>
      </c>
      <c r="AD297" s="5" t="s">
        <v>115</v>
      </c>
      <c r="AE297" s="32" t="s">
        <v>115</v>
      </c>
      <c r="AF297" s="35">
        <v>0.34166666666666667</v>
      </c>
      <c r="AG297" s="5">
        <v>110</v>
      </c>
      <c r="AH297" s="5">
        <v>110</v>
      </c>
      <c r="AI297" s="5">
        <v>220</v>
      </c>
      <c r="AJ297" s="5">
        <v>647</v>
      </c>
      <c r="AK297" s="32" t="s">
        <v>572</v>
      </c>
      <c r="AL297" s="27"/>
    </row>
    <row r="298" spans="1:38" ht="13.5" customHeight="1" x14ac:dyDescent="0.25">
      <c r="A298" s="3">
        <v>104</v>
      </c>
      <c r="B298" s="60"/>
      <c r="C298" s="60"/>
      <c r="D298" s="60"/>
      <c r="E298" s="60"/>
      <c r="F298" s="60"/>
      <c r="G298" s="13">
        <v>45961</v>
      </c>
      <c r="H298" s="35">
        <v>0.27083333333333331</v>
      </c>
      <c r="I298" s="5">
        <v>210</v>
      </c>
      <c r="J298" s="5" t="s">
        <v>368</v>
      </c>
      <c r="K298" s="8">
        <v>0.27083333333333331</v>
      </c>
      <c r="L298" s="5">
        <v>210</v>
      </c>
      <c r="M298" s="5" t="s">
        <v>368</v>
      </c>
      <c r="N298" s="8">
        <v>0.27083333333333331</v>
      </c>
      <c r="O298" s="5">
        <v>483</v>
      </c>
      <c r="P298" s="5" t="s">
        <v>368</v>
      </c>
      <c r="Q298" s="8">
        <v>0.27083333333333331</v>
      </c>
      <c r="R298" s="5">
        <v>911</v>
      </c>
      <c r="S298" s="32" t="s">
        <v>368</v>
      </c>
      <c r="T298" s="31" t="s">
        <v>115</v>
      </c>
      <c r="U298" s="5" t="s">
        <v>115</v>
      </c>
      <c r="V298" s="5" t="s">
        <v>115</v>
      </c>
      <c r="W298" s="5" t="s">
        <v>115</v>
      </c>
      <c r="X298" s="5" t="s">
        <v>115</v>
      </c>
      <c r="Y298" s="5" t="s">
        <v>115</v>
      </c>
      <c r="Z298" s="5" t="s">
        <v>115</v>
      </c>
      <c r="AA298" s="5" t="s">
        <v>115</v>
      </c>
      <c r="AB298" s="5" t="s">
        <v>115</v>
      </c>
      <c r="AC298" s="5" t="s">
        <v>115</v>
      </c>
      <c r="AD298" s="5" t="s">
        <v>115</v>
      </c>
      <c r="AE298" s="32" t="s">
        <v>115</v>
      </c>
      <c r="AF298" s="35">
        <v>0.21944444444444444</v>
      </c>
      <c r="AG298" s="5">
        <v>294</v>
      </c>
      <c r="AH298" s="5">
        <v>294</v>
      </c>
      <c r="AI298" s="5">
        <v>588</v>
      </c>
      <c r="AJ298" s="15">
        <v>560</v>
      </c>
      <c r="AK298" s="32" t="s">
        <v>572</v>
      </c>
      <c r="AL298" s="27"/>
    </row>
    <row r="299" spans="1:38" ht="13.5" customHeight="1" x14ac:dyDescent="0.25">
      <c r="A299" s="3">
        <v>105</v>
      </c>
      <c r="B299" s="60" t="s">
        <v>54</v>
      </c>
      <c r="C299" s="60" t="s">
        <v>398</v>
      </c>
      <c r="D299" s="60" t="s">
        <v>39</v>
      </c>
      <c r="E299" s="60" t="s">
        <v>87</v>
      </c>
      <c r="F299" s="61">
        <v>45975</v>
      </c>
      <c r="G299" s="13">
        <v>45977</v>
      </c>
      <c r="H299" s="31" t="s">
        <v>659</v>
      </c>
      <c r="I299" s="5" t="s">
        <v>659</v>
      </c>
      <c r="J299" s="5" t="s">
        <v>659</v>
      </c>
      <c r="K299" s="5" t="s">
        <v>659</v>
      </c>
      <c r="L299" s="5" t="s">
        <v>659</v>
      </c>
      <c r="M299" s="5" t="s">
        <v>659</v>
      </c>
      <c r="N299" s="5" t="s">
        <v>659</v>
      </c>
      <c r="O299" s="5" t="s">
        <v>659</v>
      </c>
      <c r="P299" s="5" t="s">
        <v>659</v>
      </c>
      <c r="Q299" s="5" t="s">
        <v>659</v>
      </c>
      <c r="R299" s="5" t="s">
        <v>659</v>
      </c>
      <c r="S299" s="32" t="s">
        <v>659</v>
      </c>
      <c r="T299" s="31" t="s">
        <v>1604</v>
      </c>
      <c r="U299" s="5">
        <v>69.989999999999995</v>
      </c>
      <c r="V299" s="5" t="s">
        <v>107</v>
      </c>
      <c r="W299" s="5" t="s">
        <v>1604</v>
      </c>
      <c r="X299" s="5">
        <f>U299+51.48</f>
        <v>121.47</v>
      </c>
      <c r="Y299" s="5" t="s">
        <v>107</v>
      </c>
      <c r="Z299" s="5" t="s">
        <v>1605</v>
      </c>
      <c r="AA299" s="5">
        <v>249.67</v>
      </c>
      <c r="AB299" s="5" t="s">
        <v>95</v>
      </c>
      <c r="AC299" s="5" t="s">
        <v>1604</v>
      </c>
      <c r="AD299" s="5">
        <v>539.44000000000005</v>
      </c>
      <c r="AE299" s="32" t="s">
        <v>95</v>
      </c>
      <c r="AF299" s="35">
        <v>0.34652777777777777</v>
      </c>
      <c r="AG299" s="5">
        <v>222</v>
      </c>
      <c r="AH299" s="5">
        <v>222</v>
      </c>
      <c r="AI299" s="5">
        <f>AH299*2</f>
        <v>444</v>
      </c>
      <c r="AJ299" s="5">
        <v>683</v>
      </c>
      <c r="AK299" s="32" t="s">
        <v>764</v>
      </c>
      <c r="AL299" s="27"/>
    </row>
    <row r="300" spans="1:38" ht="13.5" customHeight="1" x14ac:dyDescent="0.25">
      <c r="A300" s="3">
        <v>105</v>
      </c>
      <c r="B300" s="60"/>
      <c r="C300" s="60"/>
      <c r="D300" s="60"/>
      <c r="E300" s="60"/>
      <c r="F300" s="60"/>
      <c r="G300" s="13">
        <v>45979</v>
      </c>
      <c r="H300" s="31" t="s">
        <v>659</v>
      </c>
      <c r="I300" s="5" t="s">
        <v>659</v>
      </c>
      <c r="J300" s="5" t="s">
        <v>659</v>
      </c>
      <c r="K300" s="5" t="s">
        <v>659</v>
      </c>
      <c r="L300" s="5" t="s">
        <v>659</v>
      </c>
      <c r="M300" s="5" t="s">
        <v>659</v>
      </c>
      <c r="N300" s="5" t="s">
        <v>659</v>
      </c>
      <c r="O300" s="5" t="s">
        <v>659</v>
      </c>
      <c r="P300" s="5" t="s">
        <v>659</v>
      </c>
      <c r="Q300" s="5" t="s">
        <v>659</v>
      </c>
      <c r="R300" s="5" t="s">
        <v>659</v>
      </c>
      <c r="S300" s="32" t="s">
        <v>659</v>
      </c>
      <c r="T300" s="31" t="s">
        <v>1606</v>
      </c>
      <c r="U300" s="5">
        <v>67</v>
      </c>
      <c r="V300" s="5" t="s">
        <v>95</v>
      </c>
      <c r="W300" s="5" t="s">
        <v>1606</v>
      </c>
      <c r="X300" s="5">
        <v>138</v>
      </c>
      <c r="Y300" s="5" t="s">
        <v>95</v>
      </c>
      <c r="Z300" s="5" t="s">
        <v>1606</v>
      </c>
      <c r="AA300" s="5">
        <v>275.99</v>
      </c>
      <c r="AB300" s="5" t="s">
        <v>89</v>
      </c>
      <c r="AC300" s="5" t="s">
        <v>1606</v>
      </c>
      <c r="AD300" s="5">
        <v>510.67</v>
      </c>
      <c r="AE300" s="32" t="s">
        <v>95</v>
      </c>
      <c r="AF300" s="35">
        <v>0.34652777777777777</v>
      </c>
      <c r="AG300" s="5">
        <v>132</v>
      </c>
      <c r="AH300" s="5">
        <v>132</v>
      </c>
      <c r="AI300" s="5">
        <f>AH300*2</f>
        <v>264</v>
      </c>
      <c r="AJ300" s="5">
        <v>411</v>
      </c>
      <c r="AK300" s="32" t="s">
        <v>764</v>
      </c>
      <c r="AL300" s="27"/>
    </row>
    <row r="301" spans="1:38" ht="13.5" customHeight="1" x14ac:dyDescent="0.25">
      <c r="A301" s="3">
        <v>105</v>
      </c>
      <c r="B301" s="60"/>
      <c r="C301" s="60"/>
      <c r="D301" s="60"/>
      <c r="E301" s="60"/>
      <c r="F301" s="60"/>
      <c r="G301" s="13">
        <v>45982</v>
      </c>
      <c r="H301" s="31" t="s">
        <v>659</v>
      </c>
      <c r="I301" s="5" t="s">
        <v>659</v>
      </c>
      <c r="J301" s="5" t="s">
        <v>659</v>
      </c>
      <c r="K301" s="5" t="s">
        <v>659</v>
      </c>
      <c r="L301" s="5" t="s">
        <v>659</v>
      </c>
      <c r="M301" s="5" t="s">
        <v>659</v>
      </c>
      <c r="N301" s="5" t="s">
        <v>659</v>
      </c>
      <c r="O301" s="5" t="s">
        <v>659</v>
      </c>
      <c r="P301" s="5" t="s">
        <v>659</v>
      </c>
      <c r="Q301" s="5" t="s">
        <v>659</v>
      </c>
      <c r="R301" s="5" t="s">
        <v>659</v>
      </c>
      <c r="S301" s="32" t="s">
        <v>659</v>
      </c>
      <c r="T301" s="31" t="s">
        <v>1607</v>
      </c>
      <c r="U301" s="5">
        <v>39</v>
      </c>
      <c r="V301" s="5" t="s">
        <v>95</v>
      </c>
      <c r="W301" s="5" t="s">
        <v>1607</v>
      </c>
      <c r="X301" s="5">
        <v>78.650000000000006</v>
      </c>
      <c r="Y301" s="5" t="s">
        <v>95</v>
      </c>
      <c r="Z301" s="5" t="s">
        <v>1607</v>
      </c>
      <c r="AA301" s="5">
        <v>150.47</v>
      </c>
      <c r="AB301" s="5" t="s">
        <v>89</v>
      </c>
      <c r="AC301" s="5" t="s">
        <v>1607</v>
      </c>
      <c r="AD301" s="5">
        <v>285.14999999999998</v>
      </c>
      <c r="AE301" s="32" t="s">
        <v>95</v>
      </c>
      <c r="AF301" s="35">
        <v>0.34652777777777777</v>
      </c>
      <c r="AG301" s="5">
        <v>180</v>
      </c>
      <c r="AH301" s="5">
        <v>180</v>
      </c>
      <c r="AI301" s="5">
        <f>AH301*2</f>
        <v>360</v>
      </c>
      <c r="AJ301" s="5">
        <v>557</v>
      </c>
      <c r="AK301" s="32" t="s">
        <v>764</v>
      </c>
      <c r="AL301" s="27"/>
    </row>
    <row r="302" spans="1:38" ht="13.5" customHeight="1" x14ac:dyDescent="0.25">
      <c r="A302" s="3">
        <v>106</v>
      </c>
      <c r="B302" s="60" t="s">
        <v>41</v>
      </c>
      <c r="C302" s="60" t="s">
        <v>86</v>
      </c>
      <c r="D302" s="60" t="s">
        <v>19</v>
      </c>
      <c r="E302" s="60" t="s">
        <v>87</v>
      </c>
      <c r="F302" s="61">
        <v>45941</v>
      </c>
      <c r="G302" s="13">
        <v>45943</v>
      </c>
      <c r="H302" s="31" t="s">
        <v>659</v>
      </c>
      <c r="I302" s="5" t="s">
        <v>659</v>
      </c>
      <c r="J302" s="5" t="s">
        <v>659</v>
      </c>
      <c r="K302" s="5" t="s">
        <v>659</v>
      </c>
      <c r="L302" s="5" t="s">
        <v>659</v>
      </c>
      <c r="M302" s="5" t="s">
        <v>659</v>
      </c>
      <c r="N302" s="5" t="s">
        <v>659</v>
      </c>
      <c r="O302" s="5" t="s">
        <v>659</v>
      </c>
      <c r="P302" s="5" t="s">
        <v>659</v>
      </c>
      <c r="Q302" s="5" t="s">
        <v>659</v>
      </c>
      <c r="R302" s="5" t="s">
        <v>659</v>
      </c>
      <c r="S302" s="32" t="s">
        <v>659</v>
      </c>
      <c r="T302" s="31" t="s">
        <v>90</v>
      </c>
      <c r="U302" s="5">
        <v>109</v>
      </c>
      <c r="V302" s="5" t="s">
        <v>89</v>
      </c>
      <c r="W302" s="5" t="s">
        <v>90</v>
      </c>
      <c r="X302" s="5">
        <v>109</v>
      </c>
      <c r="Y302" s="5" t="s">
        <v>89</v>
      </c>
      <c r="Z302" s="5" t="s">
        <v>94</v>
      </c>
      <c r="AA302" s="5">
        <v>253.1</v>
      </c>
      <c r="AB302" s="5" t="s">
        <v>89</v>
      </c>
      <c r="AC302" s="5" t="s">
        <v>94</v>
      </c>
      <c r="AD302" s="5">
        <v>538.5</v>
      </c>
      <c r="AE302" s="32" t="s">
        <v>89</v>
      </c>
      <c r="AF302" s="31" t="s">
        <v>1999</v>
      </c>
      <c r="AG302" s="5">
        <v>162</v>
      </c>
      <c r="AH302" s="5">
        <v>162</v>
      </c>
      <c r="AI302" s="5">
        <v>324</v>
      </c>
      <c r="AJ302" s="5">
        <v>311</v>
      </c>
      <c r="AK302" s="32" t="s">
        <v>100</v>
      </c>
      <c r="AL302" s="27"/>
    </row>
    <row r="303" spans="1:38" ht="13.5" customHeight="1" x14ac:dyDescent="0.25">
      <c r="A303" s="3">
        <v>106</v>
      </c>
      <c r="B303" s="60"/>
      <c r="C303" s="60"/>
      <c r="D303" s="60"/>
      <c r="E303" s="60"/>
      <c r="F303" s="60"/>
      <c r="G303" s="13">
        <v>45945</v>
      </c>
      <c r="H303" s="31" t="s">
        <v>659</v>
      </c>
      <c r="I303" s="5" t="s">
        <v>659</v>
      </c>
      <c r="J303" s="5" t="s">
        <v>659</v>
      </c>
      <c r="K303" s="5" t="s">
        <v>2002</v>
      </c>
      <c r="L303" s="5">
        <v>162</v>
      </c>
      <c r="M303" s="5" t="s">
        <v>89</v>
      </c>
      <c r="N303" s="5" t="s">
        <v>659</v>
      </c>
      <c r="O303" s="5" t="s">
        <v>659</v>
      </c>
      <c r="P303" s="5" t="s">
        <v>659</v>
      </c>
      <c r="Q303" s="5" t="s">
        <v>659</v>
      </c>
      <c r="R303" s="5" t="s">
        <v>659</v>
      </c>
      <c r="S303" s="32" t="s">
        <v>659</v>
      </c>
      <c r="T303" s="31" t="s">
        <v>94</v>
      </c>
      <c r="U303" s="5">
        <v>74</v>
      </c>
      <c r="V303" s="5" t="s">
        <v>95</v>
      </c>
      <c r="W303" s="5" t="s">
        <v>91</v>
      </c>
      <c r="X303" s="5">
        <v>189</v>
      </c>
      <c r="Y303" s="5" t="s">
        <v>92</v>
      </c>
      <c r="Z303" s="5" t="s">
        <v>94</v>
      </c>
      <c r="AA303" s="5">
        <v>186.31</v>
      </c>
      <c r="AB303" s="5" t="s">
        <v>89</v>
      </c>
      <c r="AC303" s="5" t="s">
        <v>94</v>
      </c>
      <c r="AD303" s="5">
        <v>390.78</v>
      </c>
      <c r="AE303" s="32" t="s">
        <v>89</v>
      </c>
      <c r="AF303" s="31" t="s">
        <v>1999</v>
      </c>
      <c r="AG303" s="5">
        <v>129.9</v>
      </c>
      <c r="AH303" s="5">
        <v>129.9</v>
      </c>
      <c r="AI303" s="5">
        <v>259.8</v>
      </c>
      <c r="AJ303" s="5">
        <v>295.8</v>
      </c>
      <c r="AK303" s="32" t="s">
        <v>100</v>
      </c>
      <c r="AL303" s="27"/>
    </row>
    <row r="304" spans="1:38" ht="13.5" customHeight="1" x14ac:dyDescent="0.25">
      <c r="A304" s="3">
        <v>106</v>
      </c>
      <c r="B304" s="60"/>
      <c r="C304" s="60"/>
      <c r="D304" s="60"/>
      <c r="E304" s="60"/>
      <c r="F304" s="60"/>
      <c r="G304" s="13">
        <v>45948</v>
      </c>
      <c r="H304" s="31" t="s">
        <v>2001</v>
      </c>
      <c r="I304" s="5">
        <v>111</v>
      </c>
      <c r="J304" s="5" t="s">
        <v>88</v>
      </c>
      <c r="K304" s="5" t="s">
        <v>659</v>
      </c>
      <c r="L304" s="5" t="s">
        <v>659</v>
      </c>
      <c r="M304" s="5" t="s">
        <v>659</v>
      </c>
      <c r="N304" s="5" t="s">
        <v>2001</v>
      </c>
      <c r="O304" s="5">
        <v>358.49</v>
      </c>
      <c r="P304" s="5" t="s">
        <v>88</v>
      </c>
      <c r="Q304" s="5" t="s">
        <v>2001</v>
      </c>
      <c r="R304" s="5">
        <v>792.35</v>
      </c>
      <c r="S304" s="32" t="s">
        <v>88</v>
      </c>
      <c r="T304" s="31" t="s">
        <v>93</v>
      </c>
      <c r="U304" s="5">
        <v>238</v>
      </c>
      <c r="V304" s="5" t="s">
        <v>92</v>
      </c>
      <c r="W304" s="5" t="s">
        <v>93</v>
      </c>
      <c r="X304" s="5">
        <v>238</v>
      </c>
      <c r="Y304" s="5" t="s">
        <v>92</v>
      </c>
      <c r="Z304" s="5" t="s">
        <v>93</v>
      </c>
      <c r="AA304" s="5">
        <v>541.52</v>
      </c>
      <c r="AB304" s="5" t="s">
        <v>96</v>
      </c>
      <c r="AC304" s="5" t="s">
        <v>97</v>
      </c>
      <c r="AD304" s="5">
        <v>1211.8</v>
      </c>
      <c r="AE304" s="32" t="s">
        <v>98</v>
      </c>
      <c r="AF304" s="31" t="s">
        <v>2000</v>
      </c>
      <c r="AG304" s="5">
        <v>276.89999999999998</v>
      </c>
      <c r="AH304" s="5">
        <v>276.89999999999998</v>
      </c>
      <c r="AI304" s="5">
        <v>553.79999999999995</v>
      </c>
      <c r="AJ304" s="5">
        <v>879.2</v>
      </c>
      <c r="AK304" s="32" t="s">
        <v>100</v>
      </c>
      <c r="AL304" s="27"/>
    </row>
    <row r="305" spans="1:38" ht="13.5" customHeight="1" x14ac:dyDescent="0.25">
      <c r="A305" s="3">
        <v>107</v>
      </c>
      <c r="B305" s="62" t="s">
        <v>49</v>
      </c>
      <c r="C305" s="62" t="s">
        <v>86</v>
      </c>
      <c r="D305" s="62" t="s">
        <v>18</v>
      </c>
      <c r="E305" s="62" t="s">
        <v>899</v>
      </c>
      <c r="F305" s="63">
        <v>45941</v>
      </c>
      <c r="G305" s="26">
        <v>45943</v>
      </c>
      <c r="H305" s="31" t="s">
        <v>659</v>
      </c>
      <c r="I305" s="5" t="s">
        <v>659</v>
      </c>
      <c r="J305" s="5" t="s">
        <v>659</v>
      </c>
      <c r="K305" s="5" t="s">
        <v>659</v>
      </c>
      <c r="L305" s="5" t="s">
        <v>659</v>
      </c>
      <c r="M305" s="5" t="s">
        <v>659</v>
      </c>
      <c r="N305" s="5" t="s">
        <v>659</v>
      </c>
      <c r="O305" s="5" t="s">
        <v>659</v>
      </c>
      <c r="P305" s="5" t="s">
        <v>659</v>
      </c>
      <c r="Q305" s="5" t="s">
        <v>659</v>
      </c>
      <c r="R305" s="5" t="s">
        <v>659</v>
      </c>
      <c r="S305" s="32" t="s">
        <v>659</v>
      </c>
      <c r="T305" s="33" t="s">
        <v>379</v>
      </c>
      <c r="U305" s="15">
        <v>58.27</v>
      </c>
      <c r="V305" s="15" t="s">
        <v>380</v>
      </c>
      <c r="W305" s="15" t="s">
        <v>379</v>
      </c>
      <c r="X305" s="15">
        <v>88.27</v>
      </c>
      <c r="Y305" s="15" t="s">
        <v>380</v>
      </c>
      <c r="Z305" s="15" t="s">
        <v>379</v>
      </c>
      <c r="AA305" s="15">
        <v>160.53</v>
      </c>
      <c r="AB305" s="15" t="s">
        <v>380</v>
      </c>
      <c r="AC305" s="15" t="s">
        <v>379</v>
      </c>
      <c r="AD305" s="15">
        <v>345.74</v>
      </c>
      <c r="AE305" s="34" t="s">
        <v>380</v>
      </c>
      <c r="AF305" s="33" t="s">
        <v>381</v>
      </c>
      <c r="AG305" s="15">
        <v>245</v>
      </c>
      <c r="AH305" s="15">
        <v>245</v>
      </c>
      <c r="AI305" s="15">
        <v>490</v>
      </c>
      <c r="AJ305" s="15">
        <v>811</v>
      </c>
      <c r="AK305" s="32" t="s">
        <v>351</v>
      </c>
      <c r="AL305" s="27"/>
    </row>
    <row r="306" spans="1:38" ht="13.5" customHeight="1" x14ac:dyDescent="0.25">
      <c r="A306" s="3">
        <v>107</v>
      </c>
      <c r="B306" s="62"/>
      <c r="C306" s="62"/>
      <c r="D306" s="62"/>
      <c r="E306" s="62"/>
      <c r="F306" s="62"/>
      <c r="G306" s="26">
        <v>45945</v>
      </c>
      <c r="H306" s="31" t="s">
        <v>659</v>
      </c>
      <c r="I306" s="5" t="s">
        <v>659</v>
      </c>
      <c r="J306" s="5" t="s">
        <v>659</v>
      </c>
      <c r="K306" s="5" t="s">
        <v>659</v>
      </c>
      <c r="L306" s="5" t="s">
        <v>659</v>
      </c>
      <c r="M306" s="5" t="s">
        <v>659</v>
      </c>
      <c r="N306" s="5" t="s">
        <v>659</v>
      </c>
      <c r="O306" s="5" t="s">
        <v>659</v>
      </c>
      <c r="P306" s="5" t="s">
        <v>659</v>
      </c>
      <c r="Q306" s="5" t="s">
        <v>659</v>
      </c>
      <c r="R306" s="5" t="s">
        <v>659</v>
      </c>
      <c r="S306" s="32" t="s">
        <v>659</v>
      </c>
      <c r="T306" s="33" t="s">
        <v>379</v>
      </c>
      <c r="U306" s="15">
        <v>19.989999999999998</v>
      </c>
      <c r="V306" s="15" t="s">
        <v>380</v>
      </c>
      <c r="W306" s="15" t="s">
        <v>379</v>
      </c>
      <c r="X306" s="15">
        <v>49.49</v>
      </c>
      <c r="Y306" s="15" t="s">
        <v>380</v>
      </c>
      <c r="Z306" s="15" t="s">
        <v>379</v>
      </c>
      <c r="AA306" s="15">
        <v>79.47</v>
      </c>
      <c r="AB306" s="15" t="s">
        <v>380</v>
      </c>
      <c r="AC306" s="15" t="s">
        <v>379</v>
      </c>
      <c r="AD306" s="15">
        <v>166.94</v>
      </c>
      <c r="AE306" s="34" t="s">
        <v>380</v>
      </c>
      <c r="AF306" s="33" t="s">
        <v>382</v>
      </c>
      <c r="AG306" s="15">
        <v>162</v>
      </c>
      <c r="AH306" s="15">
        <v>162</v>
      </c>
      <c r="AI306" s="15">
        <v>324</v>
      </c>
      <c r="AJ306" s="15">
        <v>498</v>
      </c>
      <c r="AK306" s="32" t="s">
        <v>351</v>
      </c>
      <c r="AL306" s="27"/>
    </row>
    <row r="307" spans="1:38" ht="13.5" customHeight="1" x14ac:dyDescent="0.25">
      <c r="A307" s="3">
        <v>107</v>
      </c>
      <c r="B307" s="62"/>
      <c r="C307" s="62"/>
      <c r="D307" s="62"/>
      <c r="E307" s="62"/>
      <c r="F307" s="62"/>
      <c r="G307" s="26">
        <v>45948</v>
      </c>
      <c r="H307" s="31" t="s">
        <v>659</v>
      </c>
      <c r="I307" s="5" t="s">
        <v>659</v>
      </c>
      <c r="J307" s="5" t="s">
        <v>659</v>
      </c>
      <c r="K307" s="5" t="s">
        <v>659</v>
      </c>
      <c r="L307" s="5" t="s">
        <v>659</v>
      </c>
      <c r="M307" s="5" t="s">
        <v>659</v>
      </c>
      <c r="N307" s="5" t="s">
        <v>659</v>
      </c>
      <c r="O307" s="5" t="s">
        <v>659</v>
      </c>
      <c r="P307" s="5" t="s">
        <v>659</v>
      </c>
      <c r="Q307" s="5" t="s">
        <v>659</v>
      </c>
      <c r="R307" s="5" t="s">
        <v>659</v>
      </c>
      <c r="S307" s="32" t="s">
        <v>659</v>
      </c>
      <c r="T307" s="33" t="s">
        <v>383</v>
      </c>
      <c r="U307" s="15">
        <v>48.6</v>
      </c>
      <c r="V307" s="15" t="s">
        <v>374</v>
      </c>
      <c r="W307" s="15" t="s">
        <v>383</v>
      </c>
      <c r="X307" s="15">
        <v>96.12</v>
      </c>
      <c r="Y307" s="15" t="s">
        <v>374</v>
      </c>
      <c r="Z307" s="15" t="s">
        <v>383</v>
      </c>
      <c r="AA307" s="15">
        <v>154.06</v>
      </c>
      <c r="AB307" s="15" t="s">
        <v>374</v>
      </c>
      <c r="AC307" s="15" t="s">
        <v>383</v>
      </c>
      <c r="AD307" s="15">
        <v>309.85000000000002</v>
      </c>
      <c r="AE307" s="34" t="s">
        <v>374</v>
      </c>
      <c r="AF307" s="33" t="s">
        <v>384</v>
      </c>
      <c r="AG307" s="15">
        <v>276</v>
      </c>
      <c r="AH307" s="15">
        <v>276</v>
      </c>
      <c r="AI307" s="15">
        <v>552</v>
      </c>
      <c r="AJ307" s="15">
        <v>910</v>
      </c>
      <c r="AK307" s="32" t="s">
        <v>351</v>
      </c>
      <c r="AL307" s="27"/>
    </row>
    <row r="308" spans="1:38" ht="13.5" customHeight="1" x14ac:dyDescent="0.25">
      <c r="A308" s="3">
        <v>108</v>
      </c>
      <c r="B308" s="60" t="s">
        <v>53</v>
      </c>
      <c r="C308" s="60" t="s">
        <v>398</v>
      </c>
      <c r="D308" s="60" t="s">
        <v>41</v>
      </c>
      <c r="E308" s="60" t="s">
        <v>86</v>
      </c>
      <c r="F308" s="61">
        <v>45950</v>
      </c>
      <c r="G308" s="13">
        <v>45952</v>
      </c>
      <c r="H308" s="31" t="s">
        <v>659</v>
      </c>
      <c r="I308" s="5" t="s">
        <v>659</v>
      </c>
      <c r="J308" s="5" t="s">
        <v>659</v>
      </c>
      <c r="K308" s="5" t="s">
        <v>659</v>
      </c>
      <c r="L308" s="5" t="s">
        <v>659</v>
      </c>
      <c r="M308" s="5" t="s">
        <v>659</v>
      </c>
      <c r="N308" s="5" t="s">
        <v>659</v>
      </c>
      <c r="O308" s="5" t="s">
        <v>659</v>
      </c>
      <c r="P308" s="5" t="s">
        <v>659</v>
      </c>
      <c r="Q308" s="5" t="s">
        <v>659</v>
      </c>
      <c r="R308" s="5" t="s">
        <v>659</v>
      </c>
      <c r="S308" s="32" t="s">
        <v>659</v>
      </c>
      <c r="T308" s="31" t="s">
        <v>972</v>
      </c>
      <c r="U308" s="5">
        <v>46.99</v>
      </c>
      <c r="V308" s="5" t="s">
        <v>973</v>
      </c>
      <c r="W308" s="5" t="s">
        <v>974</v>
      </c>
      <c r="X308" s="5">
        <v>98.97</v>
      </c>
      <c r="Y308" s="5" t="s">
        <v>368</v>
      </c>
      <c r="Z308" s="5" t="s">
        <v>975</v>
      </c>
      <c r="AA308" s="5">
        <v>175.98</v>
      </c>
      <c r="AB308" s="5" t="s">
        <v>425</v>
      </c>
      <c r="AC308" s="5" t="s">
        <v>972</v>
      </c>
      <c r="AD308" s="5">
        <v>328.8</v>
      </c>
      <c r="AE308" s="32" t="s">
        <v>446</v>
      </c>
      <c r="AF308" s="31" t="s">
        <v>2003</v>
      </c>
      <c r="AG308" s="5">
        <v>155.1</v>
      </c>
      <c r="AH308" s="15">
        <v>155.1</v>
      </c>
      <c r="AI308" s="5">
        <v>302.75</v>
      </c>
      <c r="AJ308" s="5">
        <v>499.75</v>
      </c>
      <c r="AK308" s="32" t="s">
        <v>406</v>
      </c>
      <c r="AL308" s="27"/>
    </row>
    <row r="309" spans="1:38" ht="13.5" customHeight="1" x14ac:dyDescent="0.25">
      <c r="A309" s="3">
        <v>108</v>
      </c>
      <c r="B309" s="60"/>
      <c r="C309" s="60"/>
      <c r="D309" s="60"/>
      <c r="E309" s="60"/>
      <c r="F309" s="60"/>
      <c r="G309" s="13">
        <v>45954</v>
      </c>
      <c r="H309" s="31" t="s">
        <v>659</v>
      </c>
      <c r="I309" s="5" t="s">
        <v>659</v>
      </c>
      <c r="J309" s="5" t="s">
        <v>659</v>
      </c>
      <c r="K309" s="5" t="s">
        <v>659</v>
      </c>
      <c r="L309" s="5" t="s">
        <v>659</v>
      </c>
      <c r="M309" s="5" t="s">
        <v>659</v>
      </c>
      <c r="N309" s="5" t="s">
        <v>659</v>
      </c>
      <c r="O309" s="5" t="s">
        <v>659</v>
      </c>
      <c r="P309" s="5" t="s">
        <v>659</v>
      </c>
      <c r="Q309" s="5" t="s">
        <v>659</v>
      </c>
      <c r="R309" s="5" t="s">
        <v>659</v>
      </c>
      <c r="S309" s="32" t="s">
        <v>659</v>
      </c>
      <c r="T309" s="31" t="s">
        <v>976</v>
      </c>
      <c r="U309" s="5">
        <v>73.989999999999995</v>
      </c>
      <c r="V309" s="5" t="s">
        <v>418</v>
      </c>
      <c r="W309" s="5" t="s">
        <v>974</v>
      </c>
      <c r="X309" s="5">
        <v>122.97</v>
      </c>
      <c r="Y309" s="5" t="s">
        <v>368</v>
      </c>
      <c r="Z309" s="5" t="s">
        <v>976</v>
      </c>
      <c r="AA309" s="5">
        <v>213.7</v>
      </c>
      <c r="AB309" s="5" t="s">
        <v>446</v>
      </c>
      <c r="AC309" s="5" t="s">
        <v>976</v>
      </c>
      <c r="AD309" s="5">
        <v>424.4</v>
      </c>
      <c r="AE309" s="32" t="s">
        <v>446</v>
      </c>
      <c r="AF309" s="31" t="s">
        <v>2003</v>
      </c>
      <c r="AG309" s="5">
        <v>297.75</v>
      </c>
      <c r="AH309" s="5">
        <v>297.75</v>
      </c>
      <c r="AI309" s="5">
        <v>554.15</v>
      </c>
      <c r="AJ309" s="5">
        <v>859.75</v>
      </c>
      <c r="AK309" s="32" t="s">
        <v>406</v>
      </c>
      <c r="AL309" s="27"/>
    </row>
    <row r="310" spans="1:38" ht="13.5" customHeight="1" x14ac:dyDescent="0.25">
      <c r="A310" s="3">
        <v>108</v>
      </c>
      <c r="B310" s="60"/>
      <c r="C310" s="60"/>
      <c r="D310" s="60"/>
      <c r="E310" s="60"/>
      <c r="F310" s="60"/>
      <c r="G310" s="13">
        <v>45957</v>
      </c>
      <c r="H310" s="31" t="s">
        <v>659</v>
      </c>
      <c r="I310" s="5" t="s">
        <v>659</v>
      </c>
      <c r="J310" s="5" t="s">
        <v>659</v>
      </c>
      <c r="K310" s="5" t="s">
        <v>659</v>
      </c>
      <c r="L310" s="5" t="s">
        <v>659</v>
      </c>
      <c r="M310" s="5" t="s">
        <v>659</v>
      </c>
      <c r="N310" s="5" t="s">
        <v>659</v>
      </c>
      <c r="O310" s="5" t="s">
        <v>659</v>
      </c>
      <c r="P310" s="5" t="s">
        <v>659</v>
      </c>
      <c r="Q310" s="5" t="s">
        <v>659</v>
      </c>
      <c r="R310" s="5" t="s">
        <v>659</v>
      </c>
      <c r="S310" s="32" t="s">
        <v>659</v>
      </c>
      <c r="T310" s="31" t="s">
        <v>977</v>
      </c>
      <c r="U310" s="5" t="s">
        <v>978</v>
      </c>
      <c r="V310" s="5" t="s">
        <v>401</v>
      </c>
      <c r="W310" s="5" t="s">
        <v>977</v>
      </c>
      <c r="X310" s="5" t="s">
        <v>979</v>
      </c>
      <c r="Y310" s="5" t="s">
        <v>401</v>
      </c>
      <c r="Z310" s="5" t="s">
        <v>977</v>
      </c>
      <c r="AA310" s="5">
        <v>182</v>
      </c>
      <c r="AB310" s="5" t="s">
        <v>446</v>
      </c>
      <c r="AC310" s="5" t="s">
        <v>977</v>
      </c>
      <c r="AD310" s="5" t="s">
        <v>980</v>
      </c>
      <c r="AE310" s="32" t="s">
        <v>347</v>
      </c>
      <c r="AF310" s="31" t="s">
        <v>2003</v>
      </c>
      <c r="AG310" s="5">
        <v>196.55</v>
      </c>
      <c r="AH310" s="15">
        <v>196.55</v>
      </c>
      <c r="AI310" s="5">
        <v>385.65</v>
      </c>
      <c r="AJ310" s="5">
        <v>608.04999999999995</v>
      </c>
      <c r="AK310" s="32" t="s">
        <v>406</v>
      </c>
      <c r="AL310" s="27"/>
    </row>
    <row r="311" spans="1:38" ht="13.5" customHeight="1" x14ac:dyDescent="0.25">
      <c r="A311" s="3">
        <v>109</v>
      </c>
      <c r="B311" s="60" t="s">
        <v>38</v>
      </c>
      <c r="C311" s="60" t="s">
        <v>135</v>
      </c>
      <c r="D311" s="60" t="s">
        <v>34</v>
      </c>
      <c r="E311" s="60" t="s">
        <v>777</v>
      </c>
      <c r="F311" s="61">
        <v>45963</v>
      </c>
      <c r="G311" s="13">
        <v>45965</v>
      </c>
      <c r="H311" s="31" t="s">
        <v>1774</v>
      </c>
      <c r="I311" s="5">
        <v>180</v>
      </c>
      <c r="J311" s="5" t="s">
        <v>88</v>
      </c>
      <c r="K311" s="5" t="s">
        <v>1774</v>
      </c>
      <c r="L311" s="5">
        <v>180</v>
      </c>
      <c r="M311" s="5" t="s">
        <v>88</v>
      </c>
      <c r="N311" s="5" t="s">
        <v>1775</v>
      </c>
      <c r="O311" s="5">
        <v>427.99</v>
      </c>
      <c r="P311" s="5" t="s">
        <v>98</v>
      </c>
      <c r="Q311" s="5" t="s">
        <v>1775</v>
      </c>
      <c r="R311" s="5">
        <v>855.98</v>
      </c>
      <c r="S311" s="32" t="s">
        <v>98</v>
      </c>
      <c r="T311" s="31" t="s">
        <v>115</v>
      </c>
      <c r="U311" s="5" t="s">
        <v>115</v>
      </c>
      <c r="V311" s="5" t="s">
        <v>115</v>
      </c>
      <c r="W311" s="5" t="s">
        <v>115</v>
      </c>
      <c r="X311" s="5" t="s">
        <v>115</v>
      </c>
      <c r="Y311" s="5" t="s">
        <v>115</v>
      </c>
      <c r="Z311" s="5" t="s">
        <v>1775</v>
      </c>
      <c r="AA311" s="5">
        <v>427.99</v>
      </c>
      <c r="AB311" s="5" t="s">
        <v>98</v>
      </c>
      <c r="AC311" s="5" t="s">
        <v>1775</v>
      </c>
      <c r="AD311" s="5">
        <v>855.98</v>
      </c>
      <c r="AE311" s="32" t="s">
        <v>98</v>
      </c>
      <c r="AF311" s="31" t="s">
        <v>1776</v>
      </c>
      <c r="AG311" s="5">
        <v>59.96</v>
      </c>
      <c r="AH311" s="5">
        <v>59.96</v>
      </c>
      <c r="AI311" s="5">
        <v>119.92</v>
      </c>
      <c r="AJ311" s="5">
        <v>169.84</v>
      </c>
      <c r="AK311" s="32" t="s">
        <v>1777</v>
      </c>
      <c r="AL311" s="27"/>
    </row>
    <row r="312" spans="1:38" ht="13.5" customHeight="1" x14ac:dyDescent="0.25">
      <c r="A312" s="3">
        <v>109</v>
      </c>
      <c r="B312" s="60"/>
      <c r="C312" s="60"/>
      <c r="D312" s="60"/>
      <c r="E312" s="60"/>
      <c r="F312" s="60"/>
      <c r="G312" s="13">
        <v>45967</v>
      </c>
      <c r="H312" s="31" t="s">
        <v>659</v>
      </c>
      <c r="I312" s="5" t="s">
        <v>659</v>
      </c>
      <c r="J312" s="5" t="s">
        <v>659</v>
      </c>
      <c r="K312" s="5" t="s">
        <v>659</v>
      </c>
      <c r="L312" s="5" t="s">
        <v>659</v>
      </c>
      <c r="M312" s="5" t="s">
        <v>659</v>
      </c>
      <c r="N312" s="5" t="s">
        <v>1778</v>
      </c>
      <c r="O312" s="5">
        <v>453.49</v>
      </c>
      <c r="P312" s="5" t="s">
        <v>98</v>
      </c>
      <c r="Q312" s="5" t="s">
        <v>1778</v>
      </c>
      <c r="R312" s="5">
        <v>906.98</v>
      </c>
      <c r="S312" s="32" t="s">
        <v>98</v>
      </c>
      <c r="T312" s="31" t="s">
        <v>1775</v>
      </c>
      <c r="U312" s="5">
        <v>193.97</v>
      </c>
      <c r="V312" s="5" t="s">
        <v>111</v>
      </c>
      <c r="W312" s="5" t="s">
        <v>1775</v>
      </c>
      <c r="X312" s="5">
        <v>193.97</v>
      </c>
      <c r="Y312" s="5" t="s">
        <v>111</v>
      </c>
      <c r="Z312" s="5" t="s">
        <v>115</v>
      </c>
      <c r="AA312" s="5" t="s">
        <v>115</v>
      </c>
      <c r="AB312" s="5" t="s">
        <v>115</v>
      </c>
      <c r="AC312" s="5" t="s">
        <v>115</v>
      </c>
      <c r="AD312" s="5" t="s">
        <v>115</v>
      </c>
      <c r="AE312" s="32" t="s">
        <v>115</v>
      </c>
      <c r="AF312" s="31" t="s">
        <v>1776</v>
      </c>
      <c r="AG312" s="5">
        <v>49.96</v>
      </c>
      <c r="AH312" s="5">
        <v>49.96</v>
      </c>
      <c r="AI312" s="5">
        <v>99.92</v>
      </c>
      <c r="AJ312" s="5">
        <v>164.84</v>
      </c>
      <c r="AK312" s="32" t="s">
        <v>1777</v>
      </c>
      <c r="AL312" s="27"/>
    </row>
    <row r="313" spans="1:38" ht="13.5" customHeight="1" x14ac:dyDescent="0.25">
      <c r="A313" s="3">
        <v>109</v>
      </c>
      <c r="B313" s="60"/>
      <c r="C313" s="60"/>
      <c r="D313" s="60"/>
      <c r="E313" s="60"/>
      <c r="F313" s="60"/>
      <c r="G313" s="13">
        <v>45970</v>
      </c>
      <c r="H313" s="31" t="s">
        <v>1779</v>
      </c>
      <c r="I313" s="5">
        <v>137.99</v>
      </c>
      <c r="J313" s="5" t="s">
        <v>95</v>
      </c>
      <c r="K313" s="5" t="s">
        <v>659</v>
      </c>
      <c r="L313" s="5" t="s">
        <v>659</v>
      </c>
      <c r="M313" s="5" t="s">
        <v>659</v>
      </c>
      <c r="N313" s="5" t="s">
        <v>659</v>
      </c>
      <c r="O313" s="5" t="s">
        <v>659</v>
      </c>
      <c r="P313" s="5" t="s">
        <v>659</v>
      </c>
      <c r="Q313" s="5" t="s">
        <v>659</v>
      </c>
      <c r="R313" s="5" t="s">
        <v>659</v>
      </c>
      <c r="S313" s="32" t="s">
        <v>659</v>
      </c>
      <c r="T313" s="31" t="s">
        <v>115</v>
      </c>
      <c r="U313" s="5" t="s">
        <v>115</v>
      </c>
      <c r="V313" s="5" t="s">
        <v>115</v>
      </c>
      <c r="W313" s="5" t="s">
        <v>1780</v>
      </c>
      <c r="X313" s="5">
        <v>150.97</v>
      </c>
      <c r="Y313" s="5" t="s">
        <v>102</v>
      </c>
      <c r="Z313" s="5" t="s">
        <v>1780</v>
      </c>
      <c r="AA313" s="5">
        <v>301.94</v>
      </c>
      <c r="AB313" s="5" t="s">
        <v>102</v>
      </c>
      <c r="AC313" s="5" t="s">
        <v>1780</v>
      </c>
      <c r="AD313" s="5">
        <v>603.88</v>
      </c>
      <c r="AE313" s="32" t="s">
        <v>102</v>
      </c>
      <c r="AF313" s="31" t="s">
        <v>1776</v>
      </c>
      <c r="AG313" s="5">
        <v>49.96</v>
      </c>
      <c r="AH313" s="5">
        <v>49.96</v>
      </c>
      <c r="AI313" s="5">
        <v>99.92</v>
      </c>
      <c r="AJ313" s="5">
        <v>164.84</v>
      </c>
      <c r="AK313" s="32" t="s">
        <v>1777</v>
      </c>
      <c r="AL313" s="27"/>
    </row>
    <row r="314" spans="1:38" ht="13.5" customHeight="1" x14ac:dyDescent="0.25">
      <c r="A314" s="3">
        <v>110</v>
      </c>
      <c r="B314" s="60" t="s">
        <v>49</v>
      </c>
      <c r="C314" s="60" t="s">
        <v>86</v>
      </c>
      <c r="D314" s="60" t="s">
        <v>17</v>
      </c>
      <c r="E314" s="60" t="s">
        <v>87</v>
      </c>
      <c r="F314" s="61">
        <v>45938</v>
      </c>
      <c r="G314" s="13">
        <v>45940</v>
      </c>
      <c r="H314" s="31" t="s">
        <v>659</v>
      </c>
      <c r="I314" s="5" t="s">
        <v>659</v>
      </c>
      <c r="J314" s="5" t="s">
        <v>659</v>
      </c>
      <c r="K314" s="5" t="s">
        <v>659</v>
      </c>
      <c r="L314" s="5" t="s">
        <v>659</v>
      </c>
      <c r="M314" s="5" t="s">
        <v>659</v>
      </c>
      <c r="N314" s="5" t="s">
        <v>659</v>
      </c>
      <c r="O314" s="5" t="s">
        <v>659</v>
      </c>
      <c r="P314" s="5" t="s">
        <v>659</v>
      </c>
      <c r="Q314" s="5" t="s">
        <v>1119</v>
      </c>
      <c r="R314" s="5">
        <v>623</v>
      </c>
      <c r="S314" s="32" t="s">
        <v>196</v>
      </c>
      <c r="T314" s="31" t="s">
        <v>226</v>
      </c>
      <c r="U314" s="5">
        <v>131</v>
      </c>
      <c r="V314" s="5" t="s">
        <v>196</v>
      </c>
      <c r="W314" s="5" t="s">
        <v>226</v>
      </c>
      <c r="X314" s="5">
        <v>156.80000000000001</v>
      </c>
      <c r="Y314" s="5" t="s">
        <v>196</v>
      </c>
      <c r="Z314" s="5" t="s">
        <v>226</v>
      </c>
      <c r="AA314" s="5">
        <v>306.7</v>
      </c>
      <c r="AB314" s="5" t="s">
        <v>196</v>
      </c>
      <c r="AC314" s="5" t="s">
        <v>226</v>
      </c>
      <c r="AD314" s="5">
        <v>798</v>
      </c>
      <c r="AE314" s="32" t="s">
        <v>196</v>
      </c>
      <c r="AF314" s="31" t="s">
        <v>115</v>
      </c>
      <c r="AG314" s="5" t="s">
        <v>115</v>
      </c>
      <c r="AH314" s="5" t="s">
        <v>115</v>
      </c>
      <c r="AI314" s="5" t="s">
        <v>115</v>
      </c>
      <c r="AJ314" s="5" t="s">
        <v>115</v>
      </c>
      <c r="AK314" s="32" t="s">
        <v>115</v>
      </c>
      <c r="AL314" s="27" t="s">
        <v>1913</v>
      </c>
    </row>
    <row r="315" spans="1:38" ht="13.5" customHeight="1" x14ac:dyDescent="0.25">
      <c r="A315" s="3">
        <v>110</v>
      </c>
      <c r="B315" s="60"/>
      <c r="C315" s="60"/>
      <c r="D315" s="60"/>
      <c r="E315" s="60"/>
      <c r="F315" s="60"/>
      <c r="G315" s="13">
        <v>45942</v>
      </c>
      <c r="H315" s="31" t="s">
        <v>659</v>
      </c>
      <c r="I315" s="5" t="s">
        <v>659</v>
      </c>
      <c r="J315" s="5" t="s">
        <v>659</v>
      </c>
      <c r="K315" s="5" t="s">
        <v>659</v>
      </c>
      <c r="L315" s="5" t="s">
        <v>659</v>
      </c>
      <c r="M315" s="5" t="s">
        <v>659</v>
      </c>
      <c r="N315" s="5" t="s">
        <v>659</v>
      </c>
      <c r="O315" s="5" t="s">
        <v>659</v>
      </c>
      <c r="P315" s="5" t="s">
        <v>659</v>
      </c>
      <c r="Q315" s="5" t="s">
        <v>659</v>
      </c>
      <c r="R315" s="5" t="s">
        <v>659</v>
      </c>
      <c r="S315" s="32" t="s">
        <v>659</v>
      </c>
      <c r="T315" s="31" t="s">
        <v>228</v>
      </c>
      <c r="U315" s="5">
        <v>98.8</v>
      </c>
      <c r="V315" s="5" t="s">
        <v>196</v>
      </c>
      <c r="W315" s="5" t="s">
        <v>228</v>
      </c>
      <c r="X315" s="5">
        <v>120.3</v>
      </c>
      <c r="Y315" s="5" t="s">
        <v>196</v>
      </c>
      <c r="Z315" s="5" t="s">
        <v>228</v>
      </c>
      <c r="AA315" s="5">
        <v>209.95</v>
      </c>
      <c r="AB315" s="5" t="s">
        <v>196</v>
      </c>
      <c r="AC315" s="5" t="s">
        <v>228</v>
      </c>
      <c r="AD315" s="5">
        <v>465.5</v>
      </c>
      <c r="AE315" s="32" t="s">
        <v>196</v>
      </c>
      <c r="AF315" s="31" t="s">
        <v>115</v>
      </c>
      <c r="AG315" s="5" t="s">
        <v>115</v>
      </c>
      <c r="AH315" s="5" t="s">
        <v>115</v>
      </c>
      <c r="AI315" s="5" t="s">
        <v>115</v>
      </c>
      <c r="AJ315" s="5" t="s">
        <v>115</v>
      </c>
      <c r="AK315" s="32" t="s">
        <v>115</v>
      </c>
      <c r="AL315" s="27" t="s">
        <v>1913</v>
      </c>
    </row>
    <row r="316" spans="1:38" ht="13.5" customHeight="1" x14ac:dyDescent="0.25">
      <c r="A316" s="3">
        <v>110</v>
      </c>
      <c r="B316" s="60"/>
      <c r="C316" s="60"/>
      <c r="D316" s="60"/>
      <c r="E316" s="60"/>
      <c r="F316" s="60"/>
      <c r="G316" s="13">
        <v>45945</v>
      </c>
      <c r="H316" s="31" t="s">
        <v>659</v>
      </c>
      <c r="I316" s="5" t="s">
        <v>659</v>
      </c>
      <c r="J316" s="5" t="s">
        <v>659</v>
      </c>
      <c r="K316" s="5" t="s">
        <v>659</v>
      </c>
      <c r="L316" s="5" t="s">
        <v>659</v>
      </c>
      <c r="M316" s="5" t="s">
        <v>659</v>
      </c>
      <c r="N316" s="5" t="s">
        <v>659</v>
      </c>
      <c r="O316" s="5" t="s">
        <v>659</v>
      </c>
      <c r="P316" s="5" t="s">
        <v>659</v>
      </c>
      <c r="Q316" s="5" t="s">
        <v>659</v>
      </c>
      <c r="R316" s="5" t="s">
        <v>659</v>
      </c>
      <c r="S316" s="32" t="s">
        <v>659</v>
      </c>
      <c r="T316" s="31" t="s">
        <v>226</v>
      </c>
      <c r="U316" s="5">
        <v>30.05</v>
      </c>
      <c r="V316" s="5" t="s">
        <v>196</v>
      </c>
      <c r="W316" s="5" t="s">
        <v>226</v>
      </c>
      <c r="X316" s="5">
        <v>52.6</v>
      </c>
      <c r="Y316" s="5" t="s">
        <v>196</v>
      </c>
      <c r="Z316" s="5" t="s">
        <v>226</v>
      </c>
      <c r="AA316" s="5">
        <v>79.62</v>
      </c>
      <c r="AB316" s="5" t="s">
        <v>196</v>
      </c>
      <c r="AC316" s="5" t="s">
        <v>226</v>
      </c>
      <c r="AD316" s="5">
        <v>158.16999999999999</v>
      </c>
      <c r="AE316" s="32" t="s">
        <v>196</v>
      </c>
      <c r="AF316" s="31" t="s">
        <v>115</v>
      </c>
      <c r="AG316" s="5" t="s">
        <v>115</v>
      </c>
      <c r="AH316" s="5" t="s">
        <v>115</v>
      </c>
      <c r="AI316" s="5" t="s">
        <v>115</v>
      </c>
      <c r="AJ316" s="5" t="s">
        <v>115</v>
      </c>
      <c r="AK316" s="32" t="s">
        <v>115</v>
      </c>
      <c r="AL316" s="27" t="s">
        <v>1913</v>
      </c>
    </row>
    <row r="317" spans="1:38" ht="13.5" customHeight="1" x14ac:dyDescent="0.25">
      <c r="A317" s="3">
        <v>111</v>
      </c>
      <c r="B317" s="60" t="s">
        <v>41</v>
      </c>
      <c r="C317" s="60" t="s">
        <v>86</v>
      </c>
      <c r="D317" s="60" t="s">
        <v>10</v>
      </c>
      <c r="E317" s="60" t="s">
        <v>134</v>
      </c>
      <c r="F317" s="61">
        <v>45962</v>
      </c>
      <c r="G317" s="13">
        <v>45964</v>
      </c>
      <c r="H317" s="31" t="s">
        <v>659</v>
      </c>
      <c r="I317" s="5" t="s">
        <v>659</v>
      </c>
      <c r="J317" s="5" t="s">
        <v>659</v>
      </c>
      <c r="K317" s="5" t="s">
        <v>659</v>
      </c>
      <c r="L317" s="5" t="s">
        <v>659</v>
      </c>
      <c r="M317" s="5" t="s">
        <v>659</v>
      </c>
      <c r="N317" s="5" t="s">
        <v>659</v>
      </c>
      <c r="O317" s="5" t="s">
        <v>659</v>
      </c>
      <c r="P317" s="5" t="s">
        <v>659</v>
      </c>
      <c r="Q317" s="5" t="s">
        <v>659</v>
      </c>
      <c r="R317" s="5" t="s">
        <v>659</v>
      </c>
      <c r="S317" s="32" t="s">
        <v>659</v>
      </c>
      <c r="T317" s="31" t="s">
        <v>1184</v>
      </c>
      <c r="U317" s="5">
        <v>124</v>
      </c>
      <c r="V317" s="5" t="s">
        <v>1185</v>
      </c>
      <c r="W317" s="5" t="s">
        <v>1184</v>
      </c>
      <c r="X317" s="5">
        <v>124</v>
      </c>
      <c r="Y317" s="5" t="s">
        <v>1185</v>
      </c>
      <c r="Z317" s="5" t="s">
        <v>1184</v>
      </c>
      <c r="AA317" s="5">
        <v>298</v>
      </c>
      <c r="AB317" s="5" t="s">
        <v>1185</v>
      </c>
      <c r="AC317" s="5" t="s">
        <v>1184</v>
      </c>
      <c r="AD317" s="5">
        <v>588</v>
      </c>
      <c r="AE317" s="32" t="s">
        <v>1185</v>
      </c>
      <c r="AF317" s="31" t="s">
        <v>191</v>
      </c>
      <c r="AG317" s="5">
        <v>65</v>
      </c>
      <c r="AH317" s="5">
        <v>65</v>
      </c>
      <c r="AI317" s="5">
        <v>130</v>
      </c>
      <c r="AJ317" s="5">
        <v>159</v>
      </c>
      <c r="AK317" s="32" t="s">
        <v>199</v>
      </c>
      <c r="AL317" s="27"/>
    </row>
    <row r="318" spans="1:38" ht="13.5" customHeight="1" x14ac:dyDescent="0.25">
      <c r="A318" s="3">
        <v>111</v>
      </c>
      <c r="B318" s="60"/>
      <c r="C318" s="60"/>
      <c r="D318" s="60"/>
      <c r="E318" s="60"/>
      <c r="F318" s="60"/>
      <c r="G318" s="13">
        <v>45966</v>
      </c>
      <c r="H318" s="31" t="s">
        <v>659</v>
      </c>
      <c r="I318" s="5" t="s">
        <v>659</v>
      </c>
      <c r="J318" s="5" t="s">
        <v>659</v>
      </c>
      <c r="K318" s="5" t="s">
        <v>659</v>
      </c>
      <c r="L318" s="5" t="s">
        <v>659</v>
      </c>
      <c r="M318" s="5" t="s">
        <v>659</v>
      </c>
      <c r="N318" s="5" t="s">
        <v>659</v>
      </c>
      <c r="O318" s="5" t="s">
        <v>659</v>
      </c>
      <c r="P318" s="5" t="s">
        <v>659</v>
      </c>
      <c r="Q318" s="5" t="s">
        <v>659</v>
      </c>
      <c r="R318" s="5" t="s">
        <v>659</v>
      </c>
      <c r="S318" s="32" t="s">
        <v>659</v>
      </c>
      <c r="T318" s="31" t="s">
        <v>1184</v>
      </c>
      <c r="U318" s="5">
        <v>92</v>
      </c>
      <c r="V318" s="5" t="s">
        <v>1185</v>
      </c>
      <c r="W318" s="5" t="s">
        <v>1184</v>
      </c>
      <c r="X318" s="5">
        <v>92</v>
      </c>
      <c r="Y318" s="5" t="s">
        <v>1185</v>
      </c>
      <c r="Z318" s="5" t="s">
        <v>1184</v>
      </c>
      <c r="AA318" s="5">
        <v>234</v>
      </c>
      <c r="AB318" s="5" t="s">
        <v>1185</v>
      </c>
      <c r="AC318" s="5" t="s">
        <v>1184</v>
      </c>
      <c r="AD318" s="5">
        <v>532</v>
      </c>
      <c r="AE318" s="32" t="s">
        <v>1185</v>
      </c>
      <c r="AF318" s="31" t="s">
        <v>191</v>
      </c>
      <c r="AG318" s="5">
        <v>65</v>
      </c>
      <c r="AH318" s="5">
        <v>65</v>
      </c>
      <c r="AI318" s="5">
        <v>130</v>
      </c>
      <c r="AJ318" s="5">
        <v>159</v>
      </c>
      <c r="AK318" s="32" t="s">
        <v>199</v>
      </c>
      <c r="AL318" s="27"/>
    </row>
    <row r="319" spans="1:38" ht="13.5" customHeight="1" x14ac:dyDescent="0.25">
      <c r="A319" s="3">
        <v>111</v>
      </c>
      <c r="B319" s="60"/>
      <c r="C319" s="60"/>
      <c r="D319" s="60"/>
      <c r="E319" s="60"/>
      <c r="F319" s="60"/>
      <c r="G319" s="13">
        <v>45969</v>
      </c>
      <c r="H319" s="31" t="s">
        <v>659</v>
      </c>
      <c r="I319" s="5" t="s">
        <v>659</v>
      </c>
      <c r="J319" s="5" t="s">
        <v>659</v>
      </c>
      <c r="K319" s="5" t="s">
        <v>659</v>
      </c>
      <c r="L319" s="5" t="s">
        <v>659</v>
      </c>
      <c r="M319" s="5" t="s">
        <v>659</v>
      </c>
      <c r="N319" s="5" t="s">
        <v>659</v>
      </c>
      <c r="O319" s="5" t="s">
        <v>659</v>
      </c>
      <c r="P319" s="5" t="s">
        <v>659</v>
      </c>
      <c r="Q319" s="5" t="s">
        <v>659</v>
      </c>
      <c r="R319" s="5" t="s">
        <v>659</v>
      </c>
      <c r="S319" s="32" t="s">
        <v>659</v>
      </c>
      <c r="T319" s="31" t="s">
        <v>1186</v>
      </c>
      <c r="U319" s="5">
        <v>140</v>
      </c>
      <c r="V319" s="5" t="s">
        <v>380</v>
      </c>
      <c r="W319" s="5" t="s">
        <v>1186</v>
      </c>
      <c r="X319" s="5">
        <v>140</v>
      </c>
      <c r="Y319" s="5" t="s">
        <v>380</v>
      </c>
      <c r="Z319" s="5" t="s">
        <v>1186</v>
      </c>
      <c r="AA319" s="5">
        <v>304</v>
      </c>
      <c r="AB319" s="5" t="s">
        <v>380</v>
      </c>
      <c r="AC319" s="5" t="s">
        <v>1186</v>
      </c>
      <c r="AD319" s="5">
        <v>620</v>
      </c>
      <c r="AE319" s="32" t="s">
        <v>380</v>
      </c>
      <c r="AF319" s="31" t="s">
        <v>1187</v>
      </c>
      <c r="AG319" s="5">
        <v>230</v>
      </c>
      <c r="AH319" s="5">
        <v>230</v>
      </c>
      <c r="AI319" s="5">
        <v>460</v>
      </c>
      <c r="AJ319" s="5">
        <v>660</v>
      </c>
      <c r="AK319" s="32" t="s">
        <v>1188</v>
      </c>
      <c r="AL319" s="27"/>
    </row>
    <row r="320" spans="1:38" ht="13.5" customHeight="1" x14ac:dyDescent="0.25">
      <c r="A320" s="3">
        <v>112</v>
      </c>
      <c r="B320" s="60" t="s">
        <v>71</v>
      </c>
      <c r="C320" s="60" t="s">
        <v>319</v>
      </c>
      <c r="D320" s="60" t="s">
        <v>43</v>
      </c>
      <c r="E320" s="60" t="s">
        <v>319</v>
      </c>
      <c r="F320" s="61">
        <v>45935</v>
      </c>
      <c r="G320" s="13">
        <v>45937</v>
      </c>
      <c r="H320" s="31" t="s">
        <v>659</v>
      </c>
      <c r="I320" s="5" t="s">
        <v>659</v>
      </c>
      <c r="J320" s="5" t="s">
        <v>659</v>
      </c>
      <c r="K320" s="5" t="s">
        <v>659</v>
      </c>
      <c r="L320" s="5" t="s">
        <v>659</v>
      </c>
      <c r="M320" s="5" t="s">
        <v>659</v>
      </c>
      <c r="N320" s="5" t="s">
        <v>659</v>
      </c>
      <c r="O320" s="5" t="s">
        <v>659</v>
      </c>
      <c r="P320" s="5" t="s">
        <v>659</v>
      </c>
      <c r="Q320" s="5" t="s">
        <v>659</v>
      </c>
      <c r="R320" s="5" t="s">
        <v>659</v>
      </c>
      <c r="S320" s="32" t="s">
        <v>659</v>
      </c>
      <c r="T320" s="36" t="s">
        <v>320</v>
      </c>
      <c r="U320" s="5">
        <v>92.04</v>
      </c>
      <c r="V320" s="5" t="s">
        <v>98</v>
      </c>
      <c r="W320" s="4" t="s">
        <v>320</v>
      </c>
      <c r="X320" s="5">
        <v>104.89</v>
      </c>
      <c r="Y320" s="5" t="s">
        <v>98</v>
      </c>
      <c r="Z320" s="4" t="s">
        <v>321</v>
      </c>
      <c r="AA320" s="5">
        <v>214.05</v>
      </c>
      <c r="AB320" s="5" t="s">
        <v>98</v>
      </c>
      <c r="AC320" s="4" t="s">
        <v>322</v>
      </c>
      <c r="AD320" s="5">
        <v>1366</v>
      </c>
      <c r="AE320" s="32" t="s">
        <v>98</v>
      </c>
      <c r="AF320" s="31" t="s">
        <v>323</v>
      </c>
      <c r="AG320" s="5">
        <v>79.930000000000007</v>
      </c>
      <c r="AH320" s="5">
        <v>79.930000000000007</v>
      </c>
      <c r="AI320" s="5">
        <f t="shared" ref="AI320:AI322" si="5">AH320*2</f>
        <v>159.86000000000001</v>
      </c>
      <c r="AJ320" s="5">
        <v>216.43</v>
      </c>
      <c r="AK320" s="32" t="s">
        <v>324</v>
      </c>
      <c r="AL320" s="27"/>
    </row>
    <row r="321" spans="1:38" ht="13.5" customHeight="1" x14ac:dyDescent="0.25">
      <c r="A321" s="3">
        <v>112</v>
      </c>
      <c r="B321" s="60"/>
      <c r="C321" s="60"/>
      <c r="D321" s="60"/>
      <c r="E321" s="60"/>
      <c r="F321" s="60"/>
      <c r="G321" s="13">
        <v>45939</v>
      </c>
      <c r="H321" s="31" t="s">
        <v>659</v>
      </c>
      <c r="I321" s="5" t="s">
        <v>659</v>
      </c>
      <c r="J321" s="5" t="s">
        <v>659</v>
      </c>
      <c r="K321" s="5" t="s">
        <v>659</v>
      </c>
      <c r="L321" s="5" t="s">
        <v>659</v>
      </c>
      <c r="M321" s="5" t="s">
        <v>659</v>
      </c>
      <c r="N321" s="5" t="s">
        <v>659</v>
      </c>
      <c r="O321" s="5" t="s">
        <v>659</v>
      </c>
      <c r="P321" s="5" t="s">
        <v>659</v>
      </c>
      <c r="Q321" s="5" t="s">
        <v>659</v>
      </c>
      <c r="R321" s="5" t="s">
        <v>659</v>
      </c>
      <c r="S321" s="32" t="s">
        <v>659</v>
      </c>
      <c r="T321" s="36" t="s">
        <v>320</v>
      </c>
      <c r="U321" s="5">
        <v>86.91</v>
      </c>
      <c r="V321" s="5" t="s">
        <v>89</v>
      </c>
      <c r="W321" s="4" t="s">
        <v>320</v>
      </c>
      <c r="X321" s="5">
        <v>117.73</v>
      </c>
      <c r="Y321" s="5" t="s">
        <v>89</v>
      </c>
      <c r="Z321" s="4" t="s">
        <v>325</v>
      </c>
      <c r="AA321" s="5">
        <v>179.8</v>
      </c>
      <c r="AB321" s="5" t="s">
        <v>98</v>
      </c>
      <c r="AC321" s="4" t="s">
        <v>326</v>
      </c>
      <c r="AD321" s="5">
        <v>904.37</v>
      </c>
      <c r="AE321" s="32" t="s">
        <v>327</v>
      </c>
      <c r="AF321" s="31" t="s">
        <v>323</v>
      </c>
      <c r="AG321" s="5">
        <v>79.930000000000007</v>
      </c>
      <c r="AH321" s="5">
        <v>79.930000000000007</v>
      </c>
      <c r="AI321" s="5">
        <f t="shared" si="5"/>
        <v>159.86000000000001</v>
      </c>
      <c r="AJ321" s="5">
        <v>193.58</v>
      </c>
      <c r="AK321" s="32" t="s">
        <v>324</v>
      </c>
      <c r="AL321" s="27"/>
    </row>
    <row r="322" spans="1:38" ht="13.5" customHeight="1" x14ac:dyDescent="0.25">
      <c r="A322" s="3">
        <v>112</v>
      </c>
      <c r="B322" s="60"/>
      <c r="C322" s="60"/>
      <c r="D322" s="60"/>
      <c r="E322" s="60"/>
      <c r="F322" s="60"/>
      <c r="G322" s="13">
        <v>45942</v>
      </c>
      <c r="H322" s="31" t="s">
        <v>659</v>
      </c>
      <c r="I322" s="5" t="s">
        <v>659</v>
      </c>
      <c r="J322" s="5" t="s">
        <v>659</v>
      </c>
      <c r="K322" s="5" t="s">
        <v>659</v>
      </c>
      <c r="L322" s="5" t="s">
        <v>659</v>
      </c>
      <c r="M322" s="5" t="s">
        <v>659</v>
      </c>
      <c r="N322" s="5" t="s">
        <v>659</v>
      </c>
      <c r="O322" s="5" t="s">
        <v>659</v>
      </c>
      <c r="P322" s="5" t="s">
        <v>659</v>
      </c>
      <c r="Q322" s="5" t="s">
        <v>659</v>
      </c>
      <c r="R322" s="5" t="s">
        <v>659</v>
      </c>
      <c r="S322" s="32" t="s">
        <v>659</v>
      </c>
      <c r="T322" s="31" t="s">
        <v>328</v>
      </c>
      <c r="U322" s="5">
        <v>73.58</v>
      </c>
      <c r="V322" s="5" t="s">
        <v>98</v>
      </c>
      <c r="W322" s="5" t="s">
        <v>328</v>
      </c>
      <c r="X322" s="5">
        <v>86.7</v>
      </c>
      <c r="Y322" s="5" t="s">
        <v>98</v>
      </c>
      <c r="Z322" s="5" t="s">
        <v>329</v>
      </c>
      <c r="AA322" s="5">
        <v>176.9</v>
      </c>
      <c r="AB322" s="5" t="s">
        <v>98</v>
      </c>
      <c r="AC322" s="4" t="s">
        <v>330</v>
      </c>
      <c r="AD322" s="5">
        <v>1054.21</v>
      </c>
      <c r="AE322" s="32" t="s">
        <v>98</v>
      </c>
      <c r="AF322" s="31" t="s">
        <v>323</v>
      </c>
      <c r="AG322" s="5">
        <v>68.31</v>
      </c>
      <c r="AH322" s="5">
        <v>68.31</v>
      </c>
      <c r="AI322" s="5">
        <f t="shared" si="5"/>
        <v>136.62</v>
      </c>
      <c r="AJ322" s="5">
        <v>193.58</v>
      </c>
      <c r="AK322" s="32" t="s">
        <v>324</v>
      </c>
      <c r="AL322" s="27"/>
    </row>
    <row r="323" spans="1:38" ht="13.5" customHeight="1" x14ac:dyDescent="0.25">
      <c r="A323" s="3">
        <v>113</v>
      </c>
      <c r="B323" s="60" t="s">
        <v>41</v>
      </c>
      <c r="C323" s="60" t="s">
        <v>86</v>
      </c>
      <c r="D323" s="60" t="s">
        <v>48</v>
      </c>
      <c r="E323" s="60" t="s">
        <v>86</v>
      </c>
      <c r="F323" s="61">
        <v>45957</v>
      </c>
      <c r="G323" s="13">
        <v>45959</v>
      </c>
      <c r="H323" s="31" t="s">
        <v>659</v>
      </c>
      <c r="I323" s="5" t="s">
        <v>659</v>
      </c>
      <c r="J323" s="5" t="s">
        <v>659</v>
      </c>
      <c r="K323" s="5" t="s">
        <v>659</v>
      </c>
      <c r="L323" s="5" t="s">
        <v>659</v>
      </c>
      <c r="M323" s="5" t="s">
        <v>659</v>
      </c>
      <c r="N323" s="5" t="s">
        <v>659</v>
      </c>
      <c r="O323" s="5" t="s">
        <v>659</v>
      </c>
      <c r="P323" s="5" t="s">
        <v>659</v>
      </c>
      <c r="Q323" s="5" t="s">
        <v>659</v>
      </c>
      <c r="R323" s="5" t="s">
        <v>659</v>
      </c>
      <c r="S323" s="32" t="s">
        <v>659</v>
      </c>
      <c r="T323" s="31" t="s">
        <v>1374</v>
      </c>
      <c r="U323" s="5">
        <v>73.58</v>
      </c>
      <c r="V323" s="5" t="s">
        <v>107</v>
      </c>
      <c r="W323" s="5" t="s">
        <v>1374</v>
      </c>
      <c r="X323" s="5">
        <f>U323+57.98</f>
        <v>131.56</v>
      </c>
      <c r="Y323" s="5" t="s">
        <v>107</v>
      </c>
      <c r="Z323" s="5" t="s">
        <v>1375</v>
      </c>
      <c r="AA323" s="5">
        <f>147.16+56.48+47.98</f>
        <v>251.61999999999998</v>
      </c>
      <c r="AB323" s="5" t="s">
        <v>107</v>
      </c>
      <c r="AC323" s="5" t="s">
        <v>1374</v>
      </c>
      <c r="AD323" s="5">
        <f>294.32+57.98+2*47.48</f>
        <v>447.26</v>
      </c>
      <c r="AE323" s="32" t="s">
        <v>107</v>
      </c>
      <c r="AF323" s="35">
        <v>0.34791666666666665</v>
      </c>
      <c r="AG323" s="5">
        <v>69</v>
      </c>
      <c r="AH323" s="5">
        <v>69</v>
      </c>
      <c r="AI323" s="5">
        <v>128</v>
      </c>
      <c r="AJ323" s="5">
        <v>154</v>
      </c>
      <c r="AK323" s="32" t="s">
        <v>283</v>
      </c>
      <c r="AL323" s="27"/>
    </row>
    <row r="324" spans="1:38" ht="13.5" customHeight="1" x14ac:dyDescent="0.25">
      <c r="A324" s="3">
        <v>113</v>
      </c>
      <c r="B324" s="60"/>
      <c r="C324" s="60"/>
      <c r="D324" s="60"/>
      <c r="E324" s="60"/>
      <c r="F324" s="60"/>
      <c r="G324" s="13">
        <v>45961</v>
      </c>
      <c r="H324" s="31" t="s">
        <v>659</v>
      </c>
      <c r="I324" s="5" t="s">
        <v>659</v>
      </c>
      <c r="J324" s="5" t="s">
        <v>659</v>
      </c>
      <c r="K324" s="5" t="s">
        <v>659</v>
      </c>
      <c r="L324" s="5" t="s">
        <v>659</v>
      </c>
      <c r="M324" s="5" t="s">
        <v>659</v>
      </c>
      <c r="N324" s="5" t="s">
        <v>659</v>
      </c>
      <c r="O324" s="5" t="s">
        <v>659</v>
      </c>
      <c r="P324" s="5" t="s">
        <v>659</v>
      </c>
      <c r="Q324" s="5" t="s">
        <v>659</v>
      </c>
      <c r="R324" s="5" t="s">
        <v>659</v>
      </c>
      <c r="S324" s="32" t="s">
        <v>659</v>
      </c>
      <c r="T324" s="31" t="s">
        <v>1376</v>
      </c>
      <c r="U324" s="5">
        <v>67.58</v>
      </c>
      <c r="V324" s="5" t="s">
        <v>107</v>
      </c>
      <c r="W324" s="5" t="s">
        <v>1376</v>
      </c>
      <c r="X324" s="5">
        <f>U324+66.49</f>
        <v>134.07</v>
      </c>
      <c r="Y324" s="5" t="s">
        <v>107</v>
      </c>
      <c r="Z324" s="5" t="s">
        <v>1376</v>
      </c>
      <c r="AA324" s="5">
        <f>135.16+66.49+52.48</f>
        <v>254.12999999999997</v>
      </c>
      <c r="AB324" s="5" t="s">
        <v>107</v>
      </c>
      <c r="AC324" s="5" t="s">
        <v>1376</v>
      </c>
      <c r="AD324" s="5">
        <f>270.32+66.49+2*52.48</f>
        <v>441.77</v>
      </c>
      <c r="AE324" s="32" t="s">
        <v>107</v>
      </c>
      <c r="AF324" s="35">
        <v>0.34791666666666665</v>
      </c>
      <c r="AG324" s="5">
        <v>59</v>
      </c>
      <c r="AH324" s="5">
        <v>59</v>
      </c>
      <c r="AI324" s="5">
        <v>118</v>
      </c>
      <c r="AJ324" s="5">
        <v>134</v>
      </c>
      <c r="AK324" s="32" t="s">
        <v>283</v>
      </c>
      <c r="AL324" s="27"/>
    </row>
    <row r="325" spans="1:38" ht="13.5" customHeight="1" x14ac:dyDescent="0.25">
      <c r="A325" s="3">
        <v>113</v>
      </c>
      <c r="B325" s="60"/>
      <c r="C325" s="60"/>
      <c r="D325" s="60"/>
      <c r="E325" s="60"/>
      <c r="F325" s="60"/>
      <c r="G325" s="13">
        <v>45964</v>
      </c>
      <c r="H325" s="31" t="s">
        <v>659</v>
      </c>
      <c r="I325" s="5" t="s">
        <v>659</v>
      </c>
      <c r="J325" s="5" t="s">
        <v>659</v>
      </c>
      <c r="K325" s="5" t="s">
        <v>659</v>
      </c>
      <c r="L325" s="5" t="s">
        <v>659</v>
      </c>
      <c r="M325" s="5" t="s">
        <v>659</v>
      </c>
      <c r="N325" s="5" t="s">
        <v>659</v>
      </c>
      <c r="O325" s="5" t="s">
        <v>659</v>
      </c>
      <c r="P325" s="5" t="s">
        <v>659</v>
      </c>
      <c r="Q325" s="5" t="s">
        <v>659</v>
      </c>
      <c r="R325" s="5" t="s">
        <v>659</v>
      </c>
      <c r="S325" s="32" t="s">
        <v>659</v>
      </c>
      <c r="T325" s="31" t="s">
        <v>1375</v>
      </c>
      <c r="U325" s="5">
        <v>58.58</v>
      </c>
      <c r="V325" s="5" t="s">
        <v>107</v>
      </c>
      <c r="W325" s="5" t="s">
        <v>1375</v>
      </c>
      <c r="X325" s="5">
        <f>U325+52.48</f>
        <v>111.06</v>
      </c>
      <c r="Y325" s="5" t="s">
        <v>107</v>
      </c>
      <c r="Z325" s="5" t="s">
        <v>1375</v>
      </c>
      <c r="AA325" s="5">
        <f>117.16+52.48+47.98</f>
        <v>217.61999999999998</v>
      </c>
      <c r="AB325" s="5" t="s">
        <v>107</v>
      </c>
      <c r="AC325" s="5" t="s">
        <v>1375</v>
      </c>
      <c r="AD325" s="5">
        <f>234.32+52.48+2*47.98</f>
        <v>382.76</v>
      </c>
      <c r="AE325" s="32" t="s">
        <v>107</v>
      </c>
      <c r="AF325" s="35">
        <v>0.34791666666666665</v>
      </c>
      <c r="AG325" s="5">
        <v>55</v>
      </c>
      <c r="AH325" s="5">
        <v>55</v>
      </c>
      <c r="AI325" s="5">
        <v>110</v>
      </c>
      <c r="AJ325" s="5">
        <v>126</v>
      </c>
      <c r="AK325" s="32" t="s">
        <v>283</v>
      </c>
      <c r="AL325" s="27"/>
    </row>
    <row r="326" spans="1:38" ht="13.5" customHeight="1" x14ac:dyDescent="0.25">
      <c r="A326" s="3">
        <v>114</v>
      </c>
      <c r="B326" s="60" t="s">
        <v>54</v>
      </c>
      <c r="C326" s="60" t="s">
        <v>398</v>
      </c>
      <c r="D326" s="60" t="s">
        <v>41</v>
      </c>
      <c r="E326" s="60" t="s">
        <v>86</v>
      </c>
      <c r="F326" s="61">
        <v>45934</v>
      </c>
      <c r="G326" s="13">
        <v>45936</v>
      </c>
      <c r="H326" s="31" t="s">
        <v>2004</v>
      </c>
      <c r="I326" s="5">
        <v>74.88</v>
      </c>
      <c r="J326" s="5" t="s">
        <v>304</v>
      </c>
      <c r="K326" s="5" t="s">
        <v>2005</v>
      </c>
      <c r="L326" s="5">
        <v>217.24</v>
      </c>
      <c r="M326" s="5" t="s">
        <v>304</v>
      </c>
      <c r="N326" s="5" t="s">
        <v>659</v>
      </c>
      <c r="O326" s="5" t="s">
        <v>659</v>
      </c>
      <c r="P326" s="5" t="s">
        <v>659</v>
      </c>
      <c r="Q326" s="5" t="s">
        <v>659</v>
      </c>
      <c r="R326" s="5" t="s">
        <v>659</v>
      </c>
      <c r="S326" s="32" t="s">
        <v>659</v>
      </c>
      <c r="T326" s="31" t="s">
        <v>502</v>
      </c>
      <c r="U326" s="5">
        <v>99.99</v>
      </c>
      <c r="V326" s="5" t="s">
        <v>304</v>
      </c>
      <c r="W326" s="5" t="s">
        <v>505</v>
      </c>
      <c r="X326" s="5">
        <v>222.97</v>
      </c>
      <c r="Y326" s="5" t="s">
        <v>304</v>
      </c>
      <c r="Z326" s="5" t="s">
        <v>502</v>
      </c>
      <c r="AA326" s="5" t="s">
        <v>503</v>
      </c>
      <c r="AB326" s="5" t="s">
        <v>304</v>
      </c>
      <c r="AC326" s="5" t="s">
        <v>502</v>
      </c>
      <c r="AD326" s="5" t="s">
        <v>504</v>
      </c>
      <c r="AE326" s="32" t="s">
        <v>304</v>
      </c>
      <c r="AF326" s="31" t="s">
        <v>2008</v>
      </c>
      <c r="AG326" s="5">
        <v>99</v>
      </c>
      <c r="AH326" s="5">
        <v>99</v>
      </c>
      <c r="AI326" s="5">
        <v>198</v>
      </c>
      <c r="AJ326" s="5">
        <v>296</v>
      </c>
      <c r="AK326" s="32" t="s">
        <v>451</v>
      </c>
      <c r="AL326" s="27"/>
    </row>
    <row r="327" spans="1:38" ht="13.5" customHeight="1" x14ac:dyDescent="0.25">
      <c r="A327" s="3">
        <v>114</v>
      </c>
      <c r="B327" s="60"/>
      <c r="C327" s="60"/>
      <c r="D327" s="60"/>
      <c r="E327" s="60"/>
      <c r="F327" s="60"/>
      <c r="G327" s="13">
        <v>45938</v>
      </c>
      <c r="H327" s="31" t="s">
        <v>659</v>
      </c>
      <c r="I327" s="5" t="s">
        <v>659</v>
      </c>
      <c r="J327" s="5" t="s">
        <v>659</v>
      </c>
      <c r="K327" s="5" t="s">
        <v>2006</v>
      </c>
      <c r="L327" s="5">
        <v>102.42</v>
      </c>
      <c r="M327" s="5" t="s">
        <v>304</v>
      </c>
      <c r="N327" s="5" t="s">
        <v>659</v>
      </c>
      <c r="O327" s="5" t="s">
        <v>659</v>
      </c>
      <c r="P327" s="5" t="s">
        <v>659</v>
      </c>
      <c r="Q327" s="5" t="s">
        <v>659</v>
      </c>
      <c r="R327" s="5" t="s">
        <v>659</v>
      </c>
      <c r="S327" s="32" t="s">
        <v>659</v>
      </c>
      <c r="T327" s="31" t="s">
        <v>506</v>
      </c>
      <c r="U327" s="5">
        <v>50.88</v>
      </c>
      <c r="V327" s="5" t="s">
        <v>304</v>
      </c>
      <c r="W327" s="5" t="s">
        <v>510</v>
      </c>
      <c r="X327" s="5" t="s">
        <v>511</v>
      </c>
      <c r="Y327" s="5" t="s">
        <v>304</v>
      </c>
      <c r="Z327" s="5" t="s">
        <v>507</v>
      </c>
      <c r="AA327" s="5" t="s">
        <v>508</v>
      </c>
      <c r="AB327" s="5" t="s">
        <v>304</v>
      </c>
      <c r="AC327" s="5" t="s">
        <v>507</v>
      </c>
      <c r="AD327" s="5" t="s">
        <v>509</v>
      </c>
      <c r="AE327" s="32" t="s">
        <v>304</v>
      </c>
      <c r="AF327" s="31" t="s">
        <v>2008</v>
      </c>
      <c r="AG327" s="5">
        <v>69</v>
      </c>
      <c r="AH327" s="5">
        <v>69</v>
      </c>
      <c r="AI327" s="5">
        <v>138</v>
      </c>
      <c r="AJ327" s="5">
        <v>206</v>
      </c>
      <c r="AK327" s="32" t="s">
        <v>451</v>
      </c>
      <c r="AL327" s="27"/>
    </row>
    <row r="328" spans="1:38" ht="13.5" customHeight="1" x14ac:dyDescent="0.25">
      <c r="A328" s="3">
        <v>114</v>
      </c>
      <c r="B328" s="60"/>
      <c r="C328" s="60"/>
      <c r="D328" s="60"/>
      <c r="E328" s="60"/>
      <c r="F328" s="60"/>
      <c r="G328" s="13">
        <v>45941</v>
      </c>
      <c r="H328" s="31" t="s">
        <v>659</v>
      </c>
      <c r="I328" s="5" t="s">
        <v>659</v>
      </c>
      <c r="J328" s="5" t="s">
        <v>659</v>
      </c>
      <c r="K328" s="5" t="s">
        <v>2007</v>
      </c>
      <c r="L328" s="5">
        <v>123.32</v>
      </c>
      <c r="M328" s="5" t="s">
        <v>304</v>
      </c>
      <c r="N328" s="5" t="s">
        <v>659</v>
      </c>
      <c r="O328" s="5" t="s">
        <v>659</v>
      </c>
      <c r="P328" s="5" t="s">
        <v>659</v>
      </c>
      <c r="Q328" s="5" t="s">
        <v>659</v>
      </c>
      <c r="R328" s="5" t="s">
        <v>659</v>
      </c>
      <c r="S328" s="32" t="s">
        <v>659</v>
      </c>
      <c r="T328" s="31" t="s">
        <v>512</v>
      </c>
      <c r="U328" s="5">
        <v>37.43</v>
      </c>
      <c r="V328" s="5" t="s">
        <v>304</v>
      </c>
      <c r="W328" s="5" t="s">
        <v>515</v>
      </c>
      <c r="X328" s="5">
        <v>124.97</v>
      </c>
      <c r="Y328" s="5" t="s">
        <v>304</v>
      </c>
      <c r="Z328" s="5" t="s">
        <v>512</v>
      </c>
      <c r="AA328" s="5" t="s">
        <v>513</v>
      </c>
      <c r="AB328" s="5" t="s">
        <v>304</v>
      </c>
      <c r="AC328" s="5" t="s">
        <v>512</v>
      </c>
      <c r="AD328" s="5" t="s">
        <v>514</v>
      </c>
      <c r="AE328" s="32" t="s">
        <v>304</v>
      </c>
      <c r="AF328" s="31" t="s">
        <v>2008</v>
      </c>
      <c r="AG328" s="5">
        <v>69</v>
      </c>
      <c r="AH328" s="5">
        <v>69</v>
      </c>
      <c r="AI328" s="5">
        <v>138</v>
      </c>
      <c r="AJ328" s="5">
        <v>206</v>
      </c>
      <c r="AK328" s="32" t="s">
        <v>451</v>
      </c>
      <c r="AL328" s="27"/>
    </row>
    <row r="329" spans="1:38" ht="13.5" customHeight="1" x14ac:dyDescent="0.25">
      <c r="A329" s="3">
        <v>115</v>
      </c>
      <c r="B329" s="60" t="s">
        <v>41</v>
      </c>
      <c r="C329" s="60" t="s">
        <v>86</v>
      </c>
      <c r="D329" s="60" t="s">
        <v>21</v>
      </c>
      <c r="E329" s="60" t="s">
        <v>1171</v>
      </c>
      <c r="F329" s="61">
        <v>45957</v>
      </c>
      <c r="G329" s="13">
        <v>45959</v>
      </c>
      <c r="H329" s="31" t="s">
        <v>659</v>
      </c>
      <c r="I329" s="5" t="s">
        <v>659</v>
      </c>
      <c r="J329" s="5" t="s">
        <v>659</v>
      </c>
      <c r="K329" s="5" t="s">
        <v>659</v>
      </c>
      <c r="L329" s="5" t="s">
        <v>659</v>
      </c>
      <c r="M329" s="5" t="s">
        <v>659</v>
      </c>
      <c r="N329" s="5" t="s">
        <v>659</v>
      </c>
      <c r="O329" s="5" t="s">
        <v>659</v>
      </c>
      <c r="P329" s="5" t="s">
        <v>659</v>
      </c>
      <c r="Q329" s="5" t="s">
        <v>659</v>
      </c>
      <c r="R329" s="5" t="s">
        <v>659</v>
      </c>
      <c r="S329" s="32" t="s">
        <v>659</v>
      </c>
      <c r="T329" s="33" t="s">
        <v>1475</v>
      </c>
      <c r="U329" s="5">
        <v>117.58</v>
      </c>
      <c r="V329" s="5" t="s">
        <v>107</v>
      </c>
      <c r="W329" s="15" t="s">
        <v>1475</v>
      </c>
      <c r="X329" s="5">
        <v>177.56</v>
      </c>
      <c r="Y329" s="5" t="s">
        <v>107</v>
      </c>
      <c r="Z329" s="15" t="s">
        <v>1476</v>
      </c>
      <c r="AA329" s="15">
        <v>417.97</v>
      </c>
      <c r="AB329" s="5" t="s">
        <v>98</v>
      </c>
      <c r="AC329" s="15" t="s">
        <v>1477</v>
      </c>
      <c r="AD329" s="3">
        <v>649.41999999999996</v>
      </c>
      <c r="AE329" s="32" t="s">
        <v>825</v>
      </c>
      <c r="AF329" s="35">
        <v>0.3263888888888889</v>
      </c>
      <c r="AG329" s="5">
        <v>174.99</v>
      </c>
      <c r="AH329" s="5">
        <v>174.99</v>
      </c>
      <c r="AI329" s="5">
        <v>349.98</v>
      </c>
      <c r="AJ329" s="5">
        <v>433.98</v>
      </c>
      <c r="AK329" s="32" t="s">
        <v>694</v>
      </c>
      <c r="AL329" s="27"/>
    </row>
    <row r="330" spans="1:38" ht="13.5" customHeight="1" x14ac:dyDescent="0.25">
      <c r="A330" s="3">
        <v>115</v>
      </c>
      <c r="B330" s="60"/>
      <c r="C330" s="60"/>
      <c r="D330" s="60"/>
      <c r="E330" s="60"/>
      <c r="F330" s="60"/>
      <c r="G330" s="13">
        <v>45961</v>
      </c>
      <c r="H330" s="31" t="s">
        <v>659</v>
      </c>
      <c r="I330" s="5" t="s">
        <v>659</v>
      </c>
      <c r="J330" s="5" t="s">
        <v>659</v>
      </c>
      <c r="K330" s="5" t="s">
        <v>659</v>
      </c>
      <c r="L330" s="5" t="s">
        <v>659</v>
      </c>
      <c r="M330" s="5" t="s">
        <v>659</v>
      </c>
      <c r="N330" s="5" t="s">
        <v>659</v>
      </c>
      <c r="O330" s="5" t="s">
        <v>659</v>
      </c>
      <c r="P330" s="5" t="s">
        <v>659</v>
      </c>
      <c r="Q330" s="5" t="s">
        <v>659</v>
      </c>
      <c r="R330" s="5" t="s">
        <v>659</v>
      </c>
      <c r="S330" s="32" t="s">
        <v>659</v>
      </c>
      <c r="T330" s="33" t="s">
        <v>1475</v>
      </c>
      <c r="U330" s="5">
        <v>108.08</v>
      </c>
      <c r="V330" s="5" t="s">
        <v>107</v>
      </c>
      <c r="W330" s="15" t="s">
        <v>1475</v>
      </c>
      <c r="X330" s="5">
        <v>179.06</v>
      </c>
      <c r="Y330" s="5" t="s">
        <v>107</v>
      </c>
      <c r="Z330" s="15" t="s">
        <v>1477</v>
      </c>
      <c r="AA330" s="15">
        <v>417.97</v>
      </c>
      <c r="AB330" s="5" t="s">
        <v>98</v>
      </c>
      <c r="AC330" s="15" t="s">
        <v>1478</v>
      </c>
      <c r="AD330" s="5">
        <v>732.16</v>
      </c>
      <c r="AE330" s="32" t="s">
        <v>1479</v>
      </c>
      <c r="AF330" s="35">
        <v>0.3263888888888889</v>
      </c>
      <c r="AG330" s="5">
        <v>218.99</v>
      </c>
      <c r="AH330" s="5">
        <v>218.99</v>
      </c>
      <c r="AI330" s="50">
        <v>437.98</v>
      </c>
      <c r="AJ330" s="5">
        <v>555.98</v>
      </c>
      <c r="AK330" s="32" t="s">
        <v>694</v>
      </c>
      <c r="AL330" s="27"/>
    </row>
    <row r="331" spans="1:38" ht="13.5" customHeight="1" x14ac:dyDescent="0.25">
      <c r="A331" s="3">
        <v>115</v>
      </c>
      <c r="B331" s="60"/>
      <c r="C331" s="60"/>
      <c r="D331" s="60"/>
      <c r="E331" s="60"/>
      <c r="F331" s="60"/>
      <c r="G331" s="13">
        <v>45964</v>
      </c>
      <c r="H331" s="31" t="s">
        <v>659</v>
      </c>
      <c r="I331" s="5" t="s">
        <v>659</v>
      </c>
      <c r="J331" s="5" t="s">
        <v>659</v>
      </c>
      <c r="K331" s="5" t="s">
        <v>659</v>
      </c>
      <c r="L331" s="5" t="s">
        <v>659</v>
      </c>
      <c r="M331" s="5" t="s">
        <v>659</v>
      </c>
      <c r="N331" s="5" t="s">
        <v>659</v>
      </c>
      <c r="O331" s="5" t="s">
        <v>659</v>
      </c>
      <c r="P331" s="5" t="s">
        <v>659</v>
      </c>
      <c r="Q331" s="5" t="s">
        <v>659</v>
      </c>
      <c r="R331" s="5" t="s">
        <v>659</v>
      </c>
      <c r="S331" s="32" t="s">
        <v>659</v>
      </c>
      <c r="T331" s="33" t="s">
        <v>1480</v>
      </c>
      <c r="U331" s="5">
        <v>38.99</v>
      </c>
      <c r="V331" s="5" t="s">
        <v>95</v>
      </c>
      <c r="W331" s="15" t="s">
        <v>1480</v>
      </c>
      <c r="X331" s="5">
        <v>63.04</v>
      </c>
      <c r="Y331" s="5" t="s">
        <v>95</v>
      </c>
      <c r="Z331" s="15" t="s">
        <v>1481</v>
      </c>
      <c r="AA331" s="15">
        <v>135.96</v>
      </c>
      <c r="AB331" s="5" t="s">
        <v>98</v>
      </c>
      <c r="AC331" s="15" t="s">
        <v>1480</v>
      </c>
      <c r="AD331" s="15">
        <v>250.39</v>
      </c>
      <c r="AE331" s="32" t="s">
        <v>95</v>
      </c>
      <c r="AF331" s="35">
        <v>0.3263888888888889</v>
      </c>
      <c r="AG331" s="5">
        <v>178.99</v>
      </c>
      <c r="AH331" s="5">
        <v>178.99</v>
      </c>
      <c r="AI331" s="5">
        <v>357.98</v>
      </c>
      <c r="AJ331" s="5">
        <v>455.98</v>
      </c>
      <c r="AK331" s="32" t="s">
        <v>694</v>
      </c>
      <c r="AL331" s="27"/>
    </row>
    <row r="332" spans="1:38" ht="13.5" customHeight="1" x14ac:dyDescent="0.25">
      <c r="A332" s="3">
        <v>116</v>
      </c>
      <c r="B332" s="62" t="s">
        <v>18</v>
      </c>
      <c r="C332" s="62" t="s">
        <v>899</v>
      </c>
      <c r="D332" s="62" t="s">
        <v>48</v>
      </c>
      <c r="E332" s="62" t="s">
        <v>86</v>
      </c>
      <c r="F332" s="63">
        <v>45942</v>
      </c>
      <c r="G332" s="26">
        <v>45944</v>
      </c>
      <c r="H332" s="31" t="s">
        <v>659</v>
      </c>
      <c r="I332" s="5" t="s">
        <v>659</v>
      </c>
      <c r="J332" s="5" t="s">
        <v>659</v>
      </c>
      <c r="K332" s="5" t="s">
        <v>659</v>
      </c>
      <c r="L332" s="5" t="s">
        <v>659</v>
      </c>
      <c r="M332" s="5" t="s">
        <v>659</v>
      </c>
      <c r="N332" s="5" t="s">
        <v>659</v>
      </c>
      <c r="O332" s="5" t="s">
        <v>659</v>
      </c>
      <c r="P332" s="5" t="s">
        <v>659</v>
      </c>
      <c r="Q332" s="5" t="s">
        <v>659</v>
      </c>
      <c r="R332" s="5" t="s">
        <v>659</v>
      </c>
      <c r="S332" s="32" t="s">
        <v>659</v>
      </c>
      <c r="T332" s="33" t="s">
        <v>389</v>
      </c>
      <c r="U332" s="15">
        <v>25.29</v>
      </c>
      <c r="V332" s="15" t="s">
        <v>380</v>
      </c>
      <c r="W332" s="15" t="s">
        <v>389</v>
      </c>
      <c r="X332" s="15">
        <v>60.36</v>
      </c>
      <c r="Y332" s="15" t="s">
        <v>380</v>
      </c>
      <c r="Z332" s="15" t="s">
        <v>389</v>
      </c>
      <c r="AA332" s="15">
        <v>101.74</v>
      </c>
      <c r="AB332" s="15" t="s">
        <v>380</v>
      </c>
      <c r="AC332" s="15" t="s">
        <v>389</v>
      </c>
      <c r="AD332" s="15">
        <v>212.68</v>
      </c>
      <c r="AE332" s="34" t="s">
        <v>380</v>
      </c>
      <c r="AF332" s="33" t="s">
        <v>390</v>
      </c>
      <c r="AG332" s="15">
        <v>247</v>
      </c>
      <c r="AH332" s="15">
        <v>247</v>
      </c>
      <c r="AI332" s="15">
        <v>494</v>
      </c>
      <c r="AJ332" s="15">
        <v>788</v>
      </c>
      <c r="AK332" s="32" t="s">
        <v>351</v>
      </c>
      <c r="AL332" s="27"/>
    </row>
    <row r="333" spans="1:38" ht="13.5" customHeight="1" x14ac:dyDescent="0.25">
      <c r="A333" s="3">
        <v>116</v>
      </c>
      <c r="B333" s="62"/>
      <c r="C333" s="62"/>
      <c r="D333" s="62"/>
      <c r="E333" s="62"/>
      <c r="F333" s="62"/>
      <c r="G333" s="26">
        <v>45946</v>
      </c>
      <c r="H333" s="31" t="s">
        <v>659</v>
      </c>
      <c r="I333" s="5" t="s">
        <v>659</v>
      </c>
      <c r="J333" s="5" t="s">
        <v>659</v>
      </c>
      <c r="K333" s="5" t="s">
        <v>659</v>
      </c>
      <c r="L333" s="5" t="s">
        <v>659</v>
      </c>
      <c r="M333" s="5" t="s">
        <v>659</v>
      </c>
      <c r="N333" s="5" t="s">
        <v>659</v>
      </c>
      <c r="O333" s="5" t="s">
        <v>659</v>
      </c>
      <c r="P333" s="5" t="s">
        <v>659</v>
      </c>
      <c r="Q333" s="5" t="s">
        <v>659</v>
      </c>
      <c r="R333" s="5" t="s">
        <v>659</v>
      </c>
      <c r="S333" s="32" t="s">
        <v>659</v>
      </c>
      <c r="T333" s="33" t="s">
        <v>389</v>
      </c>
      <c r="U333" s="15">
        <v>25.29</v>
      </c>
      <c r="V333" s="15" t="s">
        <v>380</v>
      </c>
      <c r="W333" s="15" t="s">
        <v>389</v>
      </c>
      <c r="X333" s="15">
        <v>62.09</v>
      </c>
      <c r="Y333" s="15" t="s">
        <v>380</v>
      </c>
      <c r="Z333" s="15" t="s">
        <v>389</v>
      </c>
      <c r="AA333" s="15">
        <v>101.17</v>
      </c>
      <c r="AB333" s="15" t="s">
        <v>380</v>
      </c>
      <c r="AC333" s="15" t="s">
        <v>389</v>
      </c>
      <c r="AD333" s="15">
        <v>211.53</v>
      </c>
      <c r="AE333" s="34" t="s">
        <v>380</v>
      </c>
      <c r="AF333" s="33" t="s">
        <v>390</v>
      </c>
      <c r="AG333" s="15">
        <v>261</v>
      </c>
      <c r="AH333" s="15">
        <v>261</v>
      </c>
      <c r="AI333" s="15">
        <v>522</v>
      </c>
      <c r="AJ333" s="15">
        <v>744</v>
      </c>
      <c r="AK333" s="32" t="s">
        <v>351</v>
      </c>
      <c r="AL333" s="27"/>
    </row>
    <row r="334" spans="1:38" ht="13.5" customHeight="1" x14ac:dyDescent="0.25">
      <c r="A334" s="3">
        <v>116</v>
      </c>
      <c r="B334" s="62"/>
      <c r="C334" s="62"/>
      <c r="D334" s="62"/>
      <c r="E334" s="62"/>
      <c r="F334" s="62"/>
      <c r="G334" s="26">
        <v>45949</v>
      </c>
      <c r="H334" s="31" t="s">
        <v>659</v>
      </c>
      <c r="I334" s="5" t="s">
        <v>659</v>
      </c>
      <c r="J334" s="5" t="s">
        <v>659</v>
      </c>
      <c r="K334" s="5" t="s">
        <v>659</v>
      </c>
      <c r="L334" s="5" t="s">
        <v>659</v>
      </c>
      <c r="M334" s="5" t="s">
        <v>659</v>
      </c>
      <c r="N334" s="5" t="s">
        <v>659</v>
      </c>
      <c r="O334" s="5" t="s">
        <v>659</v>
      </c>
      <c r="P334" s="5" t="s">
        <v>659</v>
      </c>
      <c r="Q334" s="5" t="s">
        <v>659</v>
      </c>
      <c r="R334" s="5" t="s">
        <v>659</v>
      </c>
      <c r="S334" s="32" t="s">
        <v>659</v>
      </c>
      <c r="T334" s="33" t="s">
        <v>389</v>
      </c>
      <c r="U334" s="15">
        <v>29.82</v>
      </c>
      <c r="V334" s="15" t="s">
        <v>380</v>
      </c>
      <c r="W334" s="17" t="s">
        <v>391</v>
      </c>
      <c r="X334" s="15">
        <v>67.400000000000006</v>
      </c>
      <c r="Y334" s="15" t="s">
        <v>355</v>
      </c>
      <c r="Z334" s="15" t="s">
        <v>389</v>
      </c>
      <c r="AA334" s="15">
        <v>107.93</v>
      </c>
      <c r="AB334" s="15" t="s">
        <v>380</v>
      </c>
      <c r="AC334" s="15" t="s">
        <v>389</v>
      </c>
      <c r="AD334" s="15">
        <v>225.06</v>
      </c>
      <c r="AE334" s="34" t="s">
        <v>380</v>
      </c>
      <c r="AF334" s="33" t="s">
        <v>390</v>
      </c>
      <c r="AG334" s="15">
        <v>350</v>
      </c>
      <c r="AH334" s="15">
        <v>350</v>
      </c>
      <c r="AI334" s="15">
        <v>700</v>
      </c>
      <c r="AJ334" s="15">
        <v>1066</v>
      </c>
      <c r="AK334" s="32" t="s">
        <v>351</v>
      </c>
      <c r="AL334" s="27"/>
    </row>
    <row r="335" spans="1:38" ht="13.5" customHeight="1" x14ac:dyDescent="0.25">
      <c r="A335" s="3">
        <v>117</v>
      </c>
      <c r="B335" s="60" t="s">
        <v>23</v>
      </c>
      <c r="C335" s="60" t="s">
        <v>188</v>
      </c>
      <c r="D335" s="60" t="s">
        <v>189</v>
      </c>
      <c r="E335" s="60" t="s">
        <v>182</v>
      </c>
      <c r="F335" s="61">
        <v>45936</v>
      </c>
      <c r="G335" s="13">
        <v>45938</v>
      </c>
      <c r="H335" s="31" t="s">
        <v>1111</v>
      </c>
      <c r="I335" s="5">
        <v>125</v>
      </c>
      <c r="J335" s="5" t="s">
        <v>184</v>
      </c>
      <c r="K335" s="5" t="s">
        <v>1111</v>
      </c>
      <c r="L335" s="5">
        <v>125</v>
      </c>
      <c r="M335" s="5" t="s">
        <v>184</v>
      </c>
      <c r="N335" s="5" t="s">
        <v>1111</v>
      </c>
      <c r="O335" s="5">
        <v>323</v>
      </c>
      <c r="P335" s="5" t="s">
        <v>184</v>
      </c>
      <c r="Q335" s="5" t="s">
        <v>1111</v>
      </c>
      <c r="R335" s="5">
        <v>584</v>
      </c>
      <c r="S335" s="32" t="s">
        <v>184</v>
      </c>
      <c r="T335" s="31" t="s">
        <v>115</v>
      </c>
      <c r="U335" s="5" t="s">
        <v>115</v>
      </c>
      <c r="V335" s="5" t="s">
        <v>115</v>
      </c>
      <c r="W335" s="5" t="s">
        <v>115</v>
      </c>
      <c r="X335" s="5" t="s">
        <v>115</v>
      </c>
      <c r="Y335" s="5" t="s">
        <v>115</v>
      </c>
      <c r="Z335" s="5" t="s">
        <v>115</v>
      </c>
      <c r="AA335" s="5" t="s">
        <v>115</v>
      </c>
      <c r="AB335" s="5" t="s">
        <v>115</v>
      </c>
      <c r="AC335" s="5" t="s">
        <v>115</v>
      </c>
      <c r="AD335" s="5" t="s">
        <v>115</v>
      </c>
      <c r="AE335" s="32" t="s">
        <v>115</v>
      </c>
      <c r="AF335" s="31" t="s">
        <v>1113</v>
      </c>
      <c r="AG335" s="5">
        <v>50.5</v>
      </c>
      <c r="AH335" s="5">
        <v>50.5</v>
      </c>
      <c r="AI335" s="5">
        <v>101</v>
      </c>
      <c r="AJ335" s="5">
        <v>178</v>
      </c>
      <c r="AK335" s="32" t="s">
        <v>1114</v>
      </c>
      <c r="AL335" s="27"/>
    </row>
    <row r="336" spans="1:38" ht="13.5" customHeight="1" x14ac:dyDescent="0.25">
      <c r="A336" s="3">
        <v>117</v>
      </c>
      <c r="B336" s="60"/>
      <c r="C336" s="60"/>
      <c r="D336" s="60"/>
      <c r="E336" s="60"/>
      <c r="F336" s="60"/>
      <c r="G336" s="13">
        <v>45940</v>
      </c>
      <c r="H336" s="31" t="s">
        <v>1111</v>
      </c>
      <c r="I336" s="5">
        <v>140</v>
      </c>
      <c r="J336" s="5" t="s">
        <v>184</v>
      </c>
      <c r="K336" s="5" t="s">
        <v>1111</v>
      </c>
      <c r="L336" s="5">
        <v>140</v>
      </c>
      <c r="M336" s="5" t="s">
        <v>184</v>
      </c>
      <c r="N336" s="5" t="s">
        <v>1111</v>
      </c>
      <c r="O336" s="5">
        <v>312</v>
      </c>
      <c r="P336" s="5" t="s">
        <v>184</v>
      </c>
      <c r="Q336" s="5" t="s">
        <v>1111</v>
      </c>
      <c r="R336" s="5">
        <v>635</v>
      </c>
      <c r="S336" s="32" t="s">
        <v>184</v>
      </c>
      <c r="T336" s="31" t="s">
        <v>115</v>
      </c>
      <c r="U336" s="5" t="s">
        <v>115</v>
      </c>
      <c r="V336" s="5" t="s">
        <v>115</v>
      </c>
      <c r="W336" s="5" t="s">
        <v>115</v>
      </c>
      <c r="X336" s="5" t="s">
        <v>115</v>
      </c>
      <c r="Y336" s="5" t="s">
        <v>115</v>
      </c>
      <c r="Z336" s="5" t="s">
        <v>115</v>
      </c>
      <c r="AA336" s="5" t="s">
        <v>115</v>
      </c>
      <c r="AB336" s="5" t="s">
        <v>115</v>
      </c>
      <c r="AC336" s="5" t="s">
        <v>115</v>
      </c>
      <c r="AD336" s="5" t="s">
        <v>115</v>
      </c>
      <c r="AE336" s="32" t="s">
        <v>115</v>
      </c>
      <c r="AF336" s="31" t="s">
        <v>1113</v>
      </c>
      <c r="AG336" s="5">
        <v>50.5</v>
      </c>
      <c r="AH336" s="5">
        <v>50.5</v>
      </c>
      <c r="AI336" s="5">
        <v>101</v>
      </c>
      <c r="AJ336" s="5">
        <v>178</v>
      </c>
      <c r="AK336" s="32" t="s">
        <v>1114</v>
      </c>
      <c r="AL336" s="27"/>
    </row>
    <row r="337" spans="1:38" ht="13.5" customHeight="1" x14ac:dyDescent="0.25">
      <c r="A337" s="3">
        <v>117</v>
      </c>
      <c r="B337" s="60"/>
      <c r="C337" s="60"/>
      <c r="D337" s="60"/>
      <c r="E337" s="60"/>
      <c r="F337" s="60"/>
      <c r="G337" s="13">
        <v>45943</v>
      </c>
      <c r="H337" s="31" t="s">
        <v>659</v>
      </c>
      <c r="I337" s="5" t="s">
        <v>659</v>
      </c>
      <c r="J337" s="5" t="s">
        <v>659</v>
      </c>
      <c r="K337" s="5" t="s">
        <v>659</v>
      </c>
      <c r="L337" s="5" t="s">
        <v>659</v>
      </c>
      <c r="M337" s="5" t="s">
        <v>659</v>
      </c>
      <c r="N337" s="5" t="s">
        <v>659</v>
      </c>
      <c r="O337" s="5" t="s">
        <v>659</v>
      </c>
      <c r="P337" s="5" t="s">
        <v>659</v>
      </c>
      <c r="Q337" s="5" t="s">
        <v>659</v>
      </c>
      <c r="R337" s="5" t="s">
        <v>659</v>
      </c>
      <c r="S337" s="32" t="s">
        <v>659</v>
      </c>
      <c r="T337" s="31" t="s">
        <v>1112</v>
      </c>
      <c r="U337" s="5">
        <v>101</v>
      </c>
      <c r="V337" s="5" t="s">
        <v>184</v>
      </c>
      <c r="W337" s="5" t="s">
        <v>1112</v>
      </c>
      <c r="X337" s="5">
        <v>101</v>
      </c>
      <c r="Y337" s="5" t="s">
        <v>184</v>
      </c>
      <c r="Z337" s="5" t="s">
        <v>1112</v>
      </c>
      <c r="AA337" s="5">
        <v>217</v>
      </c>
      <c r="AB337" s="5" t="s">
        <v>184</v>
      </c>
      <c r="AC337" s="5" t="s">
        <v>1112</v>
      </c>
      <c r="AD337" s="5">
        <v>462</v>
      </c>
      <c r="AE337" s="32" t="s">
        <v>184</v>
      </c>
      <c r="AF337" s="31" t="s">
        <v>1113</v>
      </c>
      <c r="AG337" s="5">
        <v>50.5</v>
      </c>
      <c r="AH337" s="5">
        <v>50.5</v>
      </c>
      <c r="AI337" s="5">
        <v>101</v>
      </c>
      <c r="AJ337" s="5">
        <v>178</v>
      </c>
      <c r="AK337" s="32" t="s">
        <v>1114</v>
      </c>
      <c r="AL337" s="27"/>
    </row>
    <row r="338" spans="1:38" ht="13.5" customHeight="1" x14ac:dyDescent="0.25">
      <c r="A338" s="3">
        <v>118</v>
      </c>
      <c r="B338" s="60" t="s">
        <v>49</v>
      </c>
      <c r="C338" s="60" t="s">
        <v>86</v>
      </c>
      <c r="D338" s="60" t="s">
        <v>55</v>
      </c>
      <c r="E338" s="60" t="s">
        <v>86</v>
      </c>
      <c r="F338" s="61">
        <v>45963</v>
      </c>
      <c r="G338" s="13">
        <v>45965</v>
      </c>
      <c r="H338" s="31" t="s">
        <v>659</v>
      </c>
      <c r="I338" s="5" t="s">
        <v>659</v>
      </c>
      <c r="J338" s="5" t="s">
        <v>659</v>
      </c>
      <c r="K338" s="5" t="s">
        <v>659</v>
      </c>
      <c r="L338" s="5" t="s">
        <v>659</v>
      </c>
      <c r="M338" s="5" t="s">
        <v>659</v>
      </c>
      <c r="N338" s="5" t="s">
        <v>659</v>
      </c>
      <c r="O338" s="5" t="s">
        <v>659</v>
      </c>
      <c r="P338" s="5" t="s">
        <v>659</v>
      </c>
      <c r="Q338" s="5" t="s">
        <v>659</v>
      </c>
      <c r="R338" s="5" t="s">
        <v>659</v>
      </c>
      <c r="S338" s="32" t="s">
        <v>659</v>
      </c>
      <c r="T338" s="31" t="s">
        <v>1448</v>
      </c>
      <c r="U338" s="5">
        <v>110.91</v>
      </c>
      <c r="V338" s="5" t="s">
        <v>446</v>
      </c>
      <c r="W338" s="5" t="s">
        <v>1448</v>
      </c>
      <c r="X338" s="5">
        <v>135.97999999999999</v>
      </c>
      <c r="Y338" s="5" t="s">
        <v>418</v>
      </c>
      <c r="Z338" s="5" t="s">
        <v>1449</v>
      </c>
      <c r="AA338" s="5" t="s">
        <v>1450</v>
      </c>
      <c r="AB338" s="5" t="s">
        <v>401</v>
      </c>
      <c r="AC338" s="5" t="s">
        <v>1449</v>
      </c>
      <c r="AD338" s="5">
        <v>545.4</v>
      </c>
      <c r="AE338" s="32" t="s">
        <v>380</v>
      </c>
      <c r="AF338" s="31" t="s">
        <v>2009</v>
      </c>
      <c r="AG338" s="5">
        <v>81</v>
      </c>
      <c r="AH338" s="5">
        <v>81</v>
      </c>
      <c r="AI338" s="5">
        <v>162</v>
      </c>
      <c r="AJ338" s="5">
        <v>214</v>
      </c>
      <c r="AK338" s="32" t="s">
        <v>1322</v>
      </c>
      <c r="AL338" s="27"/>
    </row>
    <row r="339" spans="1:38" ht="13.5" customHeight="1" x14ac:dyDescent="0.25">
      <c r="A339" s="3">
        <v>118</v>
      </c>
      <c r="B339" s="60"/>
      <c r="C339" s="60"/>
      <c r="D339" s="60"/>
      <c r="E339" s="60"/>
      <c r="F339" s="60"/>
      <c r="G339" s="13">
        <v>45967</v>
      </c>
      <c r="H339" s="31" t="s">
        <v>659</v>
      </c>
      <c r="I339" s="5" t="s">
        <v>659</v>
      </c>
      <c r="J339" s="5" t="s">
        <v>659</v>
      </c>
      <c r="K339" s="5" t="s">
        <v>659</v>
      </c>
      <c r="L339" s="5" t="s">
        <v>659</v>
      </c>
      <c r="M339" s="5" t="s">
        <v>659</v>
      </c>
      <c r="N339" s="5" t="s">
        <v>659</v>
      </c>
      <c r="O339" s="5" t="s">
        <v>659</v>
      </c>
      <c r="P339" s="5" t="s">
        <v>659</v>
      </c>
      <c r="Q339" s="5" t="s">
        <v>659</v>
      </c>
      <c r="R339" s="5" t="s">
        <v>659</v>
      </c>
      <c r="S339" s="32" t="s">
        <v>659</v>
      </c>
      <c r="T339" s="31" t="s">
        <v>1448</v>
      </c>
      <c r="U339" s="5">
        <v>109.99</v>
      </c>
      <c r="V339" s="5" t="s">
        <v>446</v>
      </c>
      <c r="W339" s="5" t="s">
        <v>1448</v>
      </c>
      <c r="X339" s="5">
        <v>132.97999999999999</v>
      </c>
      <c r="Y339" s="5" t="s">
        <v>418</v>
      </c>
      <c r="Z339" s="5" t="s">
        <v>1448</v>
      </c>
      <c r="AA339" s="5" t="s">
        <v>1451</v>
      </c>
      <c r="AB339" s="5" t="s">
        <v>401</v>
      </c>
      <c r="AC339" s="5" t="s">
        <v>1448</v>
      </c>
      <c r="AD339" s="5">
        <v>500.5</v>
      </c>
      <c r="AE339" s="32" t="s">
        <v>380</v>
      </c>
      <c r="AF339" s="31" t="s">
        <v>2010</v>
      </c>
      <c r="AG339" s="5">
        <v>87</v>
      </c>
      <c r="AH339" s="5">
        <v>87</v>
      </c>
      <c r="AI339" s="5">
        <v>174</v>
      </c>
      <c r="AJ339" s="5">
        <v>238</v>
      </c>
      <c r="AK339" s="32" t="s">
        <v>1322</v>
      </c>
      <c r="AL339" s="27"/>
    </row>
    <row r="340" spans="1:38" ht="13.5" customHeight="1" x14ac:dyDescent="0.25">
      <c r="A340" s="3">
        <v>118</v>
      </c>
      <c r="B340" s="60"/>
      <c r="C340" s="60"/>
      <c r="D340" s="60"/>
      <c r="E340" s="60"/>
      <c r="F340" s="60"/>
      <c r="G340" s="13">
        <v>45970</v>
      </c>
      <c r="H340" s="31" t="s">
        <v>659</v>
      </c>
      <c r="I340" s="5" t="s">
        <v>659</v>
      </c>
      <c r="J340" s="5" t="s">
        <v>659</v>
      </c>
      <c r="K340" s="5" t="s">
        <v>659</v>
      </c>
      <c r="L340" s="5" t="s">
        <v>659</v>
      </c>
      <c r="M340" s="5" t="s">
        <v>659</v>
      </c>
      <c r="N340" s="5" t="s">
        <v>659</v>
      </c>
      <c r="O340" s="5" t="s">
        <v>659</v>
      </c>
      <c r="P340" s="5" t="s">
        <v>659</v>
      </c>
      <c r="Q340" s="5" t="s">
        <v>659</v>
      </c>
      <c r="R340" s="5" t="s">
        <v>659</v>
      </c>
      <c r="S340" s="32" t="s">
        <v>659</v>
      </c>
      <c r="T340" s="31" t="s">
        <v>1449</v>
      </c>
      <c r="U340" s="5">
        <v>66.989999999999995</v>
      </c>
      <c r="V340" s="5" t="s">
        <v>446</v>
      </c>
      <c r="W340" s="5" t="s">
        <v>1449</v>
      </c>
      <c r="X340" s="5">
        <v>88.98</v>
      </c>
      <c r="Y340" s="5" t="s">
        <v>418</v>
      </c>
      <c r="Z340" s="5" t="s">
        <v>1449</v>
      </c>
      <c r="AA340" s="5" t="s">
        <v>1452</v>
      </c>
      <c r="AB340" s="5" t="s">
        <v>401</v>
      </c>
      <c r="AC340" s="5" t="s">
        <v>1449</v>
      </c>
      <c r="AD340" s="5">
        <v>347.44</v>
      </c>
      <c r="AE340" s="32" t="s">
        <v>380</v>
      </c>
      <c r="AF340" s="31" t="s">
        <v>2011</v>
      </c>
      <c r="AG340" s="5">
        <v>69</v>
      </c>
      <c r="AH340" s="5">
        <v>69</v>
      </c>
      <c r="AI340" s="5">
        <v>138</v>
      </c>
      <c r="AJ340" s="5">
        <v>207</v>
      </c>
      <c r="AK340" s="32" t="s">
        <v>1322</v>
      </c>
      <c r="AL340" s="27"/>
    </row>
    <row r="341" spans="1:38" ht="13.5" customHeight="1" x14ac:dyDescent="0.25">
      <c r="A341" s="3">
        <v>119</v>
      </c>
      <c r="B341" s="60" t="s">
        <v>42</v>
      </c>
      <c r="C341" s="60" t="s">
        <v>1516</v>
      </c>
      <c r="D341" s="60" t="s">
        <v>80</v>
      </c>
      <c r="E341" s="60" t="s">
        <v>1516</v>
      </c>
      <c r="F341" s="61">
        <v>45966</v>
      </c>
      <c r="G341" s="13">
        <v>45968</v>
      </c>
      <c r="H341" s="31" t="s">
        <v>659</v>
      </c>
      <c r="I341" s="5" t="s">
        <v>659</v>
      </c>
      <c r="J341" s="5" t="s">
        <v>659</v>
      </c>
      <c r="K341" s="5" t="s">
        <v>659</v>
      </c>
      <c r="L341" s="5" t="s">
        <v>659</v>
      </c>
      <c r="M341" s="5" t="s">
        <v>659</v>
      </c>
      <c r="N341" s="5" t="s">
        <v>659</v>
      </c>
      <c r="O341" s="5" t="s">
        <v>659</v>
      </c>
      <c r="P341" s="5" t="s">
        <v>659</v>
      </c>
      <c r="Q341" s="5" t="s">
        <v>659</v>
      </c>
      <c r="R341" s="5" t="s">
        <v>659</v>
      </c>
      <c r="S341" s="32" t="s">
        <v>659</v>
      </c>
      <c r="T341" s="31" t="s">
        <v>1532</v>
      </c>
      <c r="U341" s="5">
        <v>113.99</v>
      </c>
      <c r="V341" s="5" t="s">
        <v>401</v>
      </c>
      <c r="W341" s="5" t="s">
        <v>1533</v>
      </c>
      <c r="X341" s="5">
        <v>137.51</v>
      </c>
      <c r="Y341" s="5" t="s">
        <v>1519</v>
      </c>
      <c r="Z341" s="5" t="s">
        <v>1532</v>
      </c>
      <c r="AA341" s="5">
        <v>270.77999999999997</v>
      </c>
      <c r="AB341" s="5" t="s">
        <v>1519</v>
      </c>
      <c r="AC341" s="5" t="s">
        <v>1532</v>
      </c>
      <c r="AD341" s="5">
        <v>552.16</v>
      </c>
      <c r="AE341" s="32" t="s">
        <v>1519</v>
      </c>
      <c r="AF341" s="31" t="s">
        <v>1521</v>
      </c>
      <c r="AG341" s="5">
        <v>82.36</v>
      </c>
      <c r="AH341" s="5">
        <v>82.36</v>
      </c>
      <c r="AI341" s="5">
        <v>164.71</v>
      </c>
      <c r="AJ341" s="5">
        <v>189.28</v>
      </c>
      <c r="AK341" s="32" t="s">
        <v>1517</v>
      </c>
      <c r="AL341" s="27"/>
    </row>
    <row r="342" spans="1:38" ht="13.5" customHeight="1" x14ac:dyDescent="0.25">
      <c r="A342" s="3">
        <v>119</v>
      </c>
      <c r="B342" s="60"/>
      <c r="C342" s="60"/>
      <c r="D342" s="60"/>
      <c r="E342" s="60"/>
      <c r="F342" s="60"/>
      <c r="G342" s="13">
        <v>45970</v>
      </c>
      <c r="H342" s="31" t="s">
        <v>659</v>
      </c>
      <c r="I342" s="5" t="s">
        <v>659</v>
      </c>
      <c r="J342" s="5" t="s">
        <v>659</v>
      </c>
      <c r="K342" s="5" t="s">
        <v>659</v>
      </c>
      <c r="L342" s="5" t="s">
        <v>659</v>
      </c>
      <c r="M342" s="5" t="s">
        <v>659</v>
      </c>
      <c r="N342" s="5" t="s">
        <v>659</v>
      </c>
      <c r="O342" s="5" t="s">
        <v>659</v>
      </c>
      <c r="P342" s="5" t="s">
        <v>659</v>
      </c>
      <c r="Q342" s="5" t="s">
        <v>659</v>
      </c>
      <c r="R342" s="5" t="s">
        <v>659</v>
      </c>
      <c r="S342" s="32" t="s">
        <v>659</v>
      </c>
      <c r="T342" s="31" t="s">
        <v>1535</v>
      </c>
      <c r="U342" s="5" t="s">
        <v>1536</v>
      </c>
      <c r="V342" s="5" t="s">
        <v>401</v>
      </c>
      <c r="W342" s="5" t="s">
        <v>1535</v>
      </c>
      <c r="X342" s="5">
        <v>132.77000000000001</v>
      </c>
      <c r="Y342" s="5" t="s">
        <v>411</v>
      </c>
      <c r="Z342" s="5" t="s">
        <v>1535</v>
      </c>
      <c r="AA342" s="5">
        <v>261</v>
      </c>
      <c r="AB342" s="5" t="s">
        <v>363</v>
      </c>
      <c r="AC342" s="5" t="s">
        <v>1535</v>
      </c>
      <c r="AD342" s="5">
        <v>491.96</v>
      </c>
      <c r="AE342" s="32" t="s">
        <v>425</v>
      </c>
      <c r="AF342" s="31" t="s">
        <v>1537</v>
      </c>
      <c r="AG342" s="5">
        <v>103.29</v>
      </c>
      <c r="AH342" s="5">
        <v>103.29</v>
      </c>
      <c r="AI342" s="5">
        <v>206.57</v>
      </c>
      <c r="AJ342" s="5">
        <v>237.51</v>
      </c>
      <c r="AK342" s="32" t="s">
        <v>1517</v>
      </c>
      <c r="AL342" s="27"/>
    </row>
    <row r="343" spans="1:38" ht="13.5" customHeight="1" x14ac:dyDescent="0.25">
      <c r="A343" s="3">
        <v>119</v>
      </c>
      <c r="B343" s="60"/>
      <c r="C343" s="60"/>
      <c r="D343" s="60"/>
      <c r="E343" s="60"/>
      <c r="F343" s="60"/>
      <c r="G343" s="13">
        <v>45973</v>
      </c>
      <c r="H343" s="31" t="s">
        <v>659</v>
      </c>
      <c r="I343" s="5" t="s">
        <v>659</v>
      </c>
      <c r="J343" s="5" t="s">
        <v>659</v>
      </c>
      <c r="K343" s="5" t="s">
        <v>659</v>
      </c>
      <c r="L343" s="5" t="s">
        <v>659</v>
      </c>
      <c r="M343" s="5" t="s">
        <v>659</v>
      </c>
      <c r="N343" s="5" t="s">
        <v>659</v>
      </c>
      <c r="O343" s="5" t="s">
        <v>659</v>
      </c>
      <c r="P343" s="5" t="s">
        <v>659</v>
      </c>
      <c r="Q343" s="5" t="s">
        <v>659</v>
      </c>
      <c r="R343" s="5" t="s">
        <v>659</v>
      </c>
      <c r="S343" s="32" t="s">
        <v>659</v>
      </c>
      <c r="T343" s="31" t="s">
        <v>1533</v>
      </c>
      <c r="U343" s="5">
        <v>52.99</v>
      </c>
      <c r="V343" s="5" t="s">
        <v>418</v>
      </c>
      <c r="W343" s="5" t="s">
        <v>1532</v>
      </c>
      <c r="X343" s="5">
        <v>72.849999999999994</v>
      </c>
      <c r="Y343" s="5" t="s">
        <v>1519</v>
      </c>
      <c r="Z343" s="5" t="s">
        <v>1532</v>
      </c>
      <c r="AA343" s="5">
        <v>124.5</v>
      </c>
      <c r="AB343" s="5" t="s">
        <v>1519</v>
      </c>
      <c r="AC343" s="5" t="s">
        <v>1532</v>
      </c>
      <c r="AD343" s="5">
        <v>229.92</v>
      </c>
      <c r="AE343" s="32" t="s">
        <v>1519</v>
      </c>
      <c r="AF343" s="31" t="s">
        <v>1521</v>
      </c>
      <c r="AG343" s="5">
        <v>66.89</v>
      </c>
      <c r="AH343" s="5">
        <v>66.89</v>
      </c>
      <c r="AI343" s="5">
        <v>133.77000000000001</v>
      </c>
      <c r="AJ343" s="5">
        <v>153.79</v>
      </c>
      <c r="AK343" s="32" t="s">
        <v>1517</v>
      </c>
      <c r="AL343" s="27"/>
    </row>
    <row r="344" spans="1:38" ht="13.5" customHeight="1" x14ac:dyDescent="0.25">
      <c r="A344" s="3">
        <v>120</v>
      </c>
      <c r="B344" s="60" t="s">
        <v>16</v>
      </c>
      <c r="C344" s="60" t="s">
        <v>192</v>
      </c>
      <c r="D344" s="60" t="s">
        <v>41</v>
      </c>
      <c r="E344" s="60" t="s">
        <v>86</v>
      </c>
      <c r="F344" s="61">
        <v>45950</v>
      </c>
      <c r="G344" s="13">
        <v>45952</v>
      </c>
      <c r="H344" s="31" t="s">
        <v>2012</v>
      </c>
      <c r="I344" s="5">
        <v>69.25</v>
      </c>
      <c r="J344" s="5" t="s">
        <v>95</v>
      </c>
      <c r="K344" s="5" t="s">
        <v>2013</v>
      </c>
      <c r="L344" s="5">
        <v>202.6</v>
      </c>
      <c r="M344" s="5" t="s">
        <v>95</v>
      </c>
      <c r="N344" s="5" t="s">
        <v>659</v>
      </c>
      <c r="O344" s="5" t="s">
        <v>659</v>
      </c>
      <c r="P344" s="5" t="s">
        <v>659</v>
      </c>
      <c r="Q344" s="5" t="s">
        <v>659</v>
      </c>
      <c r="R344" s="5" t="s">
        <v>659</v>
      </c>
      <c r="S344" s="32" t="s">
        <v>659</v>
      </c>
      <c r="T344" s="31" t="s">
        <v>738</v>
      </c>
      <c r="U344" s="5">
        <v>83.67</v>
      </c>
      <c r="V344" s="5" t="s">
        <v>95</v>
      </c>
      <c r="W344" s="5" t="s">
        <v>738</v>
      </c>
      <c r="X344" s="5">
        <v>142.86000000000001</v>
      </c>
      <c r="Y344" s="5" t="s">
        <v>104</v>
      </c>
      <c r="Z344" s="5" t="s">
        <v>738</v>
      </c>
      <c r="AA344" s="5">
        <v>272.69</v>
      </c>
      <c r="AB344" s="5" t="s">
        <v>104</v>
      </c>
      <c r="AC344" s="5" t="s">
        <v>738</v>
      </c>
      <c r="AD344" s="5">
        <v>590.29</v>
      </c>
      <c r="AE344" s="32" t="s">
        <v>104</v>
      </c>
      <c r="AF344" s="31" t="s">
        <v>115</v>
      </c>
      <c r="AG344" s="5" t="s">
        <v>115</v>
      </c>
      <c r="AH344" s="5" t="s">
        <v>115</v>
      </c>
      <c r="AI344" s="5" t="s">
        <v>115</v>
      </c>
      <c r="AJ344" s="5" t="s">
        <v>115</v>
      </c>
      <c r="AK344" s="32" t="s">
        <v>115</v>
      </c>
      <c r="AL344" s="27" t="s">
        <v>2114</v>
      </c>
    </row>
    <row r="345" spans="1:38" ht="13.5" customHeight="1" x14ac:dyDescent="0.25">
      <c r="A345" s="3">
        <v>120</v>
      </c>
      <c r="B345" s="60"/>
      <c r="C345" s="60"/>
      <c r="D345" s="60"/>
      <c r="E345" s="60"/>
      <c r="F345" s="61"/>
      <c r="G345" s="13">
        <v>45954</v>
      </c>
      <c r="H345" s="31" t="s">
        <v>659</v>
      </c>
      <c r="I345" s="5" t="s">
        <v>659</v>
      </c>
      <c r="J345" s="5" t="s">
        <v>659</v>
      </c>
      <c r="K345" s="5" t="s">
        <v>659</v>
      </c>
      <c r="L345" s="5" t="s">
        <v>659</v>
      </c>
      <c r="M345" s="5" t="s">
        <v>659</v>
      </c>
      <c r="N345" s="5" t="s">
        <v>659</v>
      </c>
      <c r="O345" s="5" t="s">
        <v>659</v>
      </c>
      <c r="P345" s="5" t="s">
        <v>659</v>
      </c>
      <c r="Q345" s="5" t="s">
        <v>659</v>
      </c>
      <c r="R345" s="5" t="s">
        <v>659</v>
      </c>
      <c r="S345" s="32" t="s">
        <v>659</v>
      </c>
      <c r="T345" s="31" t="s">
        <v>738</v>
      </c>
      <c r="U345" s="5">
        <v>72.62</v>
      </c>
      <c r="V345" s="5" t="s">
        <v>95</v>
      </c>
      <c r="W345" s="5" t="s">
        <v>738</v>
      </c>
      <c r="X345" s="5">
        <v>99.25</v>
      </c>
      <c r="Y345" s="5" t="s">
        <v>104</v>
      </c>
      <c r="Z345" s="5" t="s">
        <v>738</v>
      </c>
      <c r="AA345" s="5">
        <v>200.47</v>
      </c>
      <c r="AB345" s="5" t="s">
        <v>104</v>
      </c>
      <c r="AC345" s="5" t="s">
        <v>738</v>
      </c>
      <c r="AD345" s="5">
        <v>387.63</v>
      </c>
      <c r="AE345" s="32" t="s">
        <v>104</v>
      </c>
      <c r="AF345" s="31" t="s">
        <v>2014</v>
      </c>
      <c r="AG345" s="5">
        <v>307.2</v>
      </c>
      <c r="AH345" s="5">
        <v>307.2</v>
      </c>
      <c r="AI345" s="5">
        <v>614.4</v>
      </c>
      <c r="AJ345" s="5">
        <v>698.4</v>
      </c>
      <c r="AK345" s="32" t="s">
        <v>694</v>
      </c>
      <c r="AL345" s="27"/>
    </row>
    <row r="346" spans="1:38" ht="13.5" customHeight="1" x14ac:dyDescent="0.25">
      <c r="A346" s="3">
        <v>120</v>
      </c>
      <c r="B346" s="60"/>
      <c r="C346" s="60"/>
      <c r="D346" s="60"/>
      <c r="E346" s="60"/>
      <c r="F346" s="61"/>
      <c r="G346" s="13">
        <v>45957</v>
      </c>
      <c r="H346" s="31" t="s">
        <v>659</v>
      </c>
      <c r="I346" s="5" t="s">
        <v>659</v>
      </c>
      <c r="J346" s="5" t="s">
        <v>659</v>
      </c>
      <c r="K346" s="5" t="s">
        <v>659</v>
      </c>
      <c r="L346" s="5" t="s">
        <v>659</v>
      </c>
      <c r="M346" s="5" t="s">
        <v>659</v>
      </c>
      <c r="N346" s="5" t="s">
        <v>659</v>
      </c>
      <c r="O346" s="5" t="s">
        <v>659</v>
      </c>
      <c r="P346" s="5" t="s">
        <v>659</v>
      </c>
      <c r="Q346" s="5" t="s">
        <v>659</v>
      </c>
      <c r="R346" s="5" t="s">
        <v>659</v>
      </c>
      <c r="S346" s="32" t="s">
        <v>659</v>
      </c>
      <c r="T346" s="31" t="s">
        <v>738</v>
      </c>
      <c r="U346" s="5">
        <v>61.76</v>
      </c>
      <c r="V346" s="5" t="s">
        <v>95</v>
      </c>
      <c r="W346" s="5" t="s">
        <v>738</v>
      </c>
      <c r="X346" s="5">
        <v>87.79</v>
      </c>
      <c r="Y346" s="5" t="s">
        <v>104</v>
      </c>
      <c r="Z346" s="5" t="s">
        <v>738</v>
      </c>
      <c r="AA346" s="5">
        <v>233.36</v>
      </c>
      <c r="AB346" s="5" t="s">
        <v>104</v>
      </c>
      <c r="AC346" s="5" t="s">
        <v>738</v>
      </c>
      <c r="AD346" s="5">
        <v>358.49</v>
      </c>
      <c r="AE346" s="32" t="s">
        <v>104</v>
      </c>
      <c r="AF346" s="31" t="s">
        <v>115</v>
      </c>
      <c r="AG346" s="5" t="s">
        <v>115</v>
      </c>
      <c r="AH346" s="5" t="s">
        <v>115</v>
      </c>
      <c r="AI346" s="5" t="s">
        <v>115</v>
      </c>
      <c r="AJ346" s="5" t="s">
        <v>115</v>
      </c>
      <c r="AK346" s="32" t="s">
        <v>115</v>
      </c>
      <c r="AL346" s="27" t="s">
        <v>1913</v>
      </c>
    </row>
    <row r="347" spans="1:38" ht="13.5" customHeight="1" x14ac:dyDescent="0.25">
      <c r="A347" s="3">
        <v>121</v>
      </c>
      <c r="B347" s="60" t="s">
        <v>1194</v>
      </c>
      <c r="C347" s="60" t="s">
        <v>746</v>
      </c>
      <c r="D347" s="60" t="s">
        <v>10</v>
      </c>
      <c r="E347" s="60" t="s">
        <v>134</v>
      </c>
      <c r="F347" s="61">
        <v>45961</v>
      </c>
      <c r="G347" s="13">
        <v>45963</v>
      </c>
      <c r="H347" s="31" t="s">
        <v>1195</v>
      </c>
      <c r="I347" s="5">
        <v>296</v>
      </c>
      <c r="J347" s="5" t="s">
        <v>1177</v>
      </c>
      <c r="K347" s="5" t="s">
        <v>1195</v>
      </c>
      <c r="L347" s="5">
        <v>296</v>
      </c>
      <c r="M347" s="5" t="s">
        <v>1177</v>
      </c>
      <c r="N347" s="5" t="s">
        <v>1195</v>
      </c>
      <c r="O347" s="5">
        <v>662</v>
      </c>
      <c r="P347" s="5" t="s">
        <v>1177</v>
      </c>
      <c r="Q347" s="5" t="s">
        <v>1195</v>
      </c>
      <c r="R347" s="5">
        <v>1219</v>
      </c>
      <c r="S347" s="32" t="s">
        <v>1177</v>
      </c>
      <c r="T347" s="31" t="s">
        <v>115</v>
      </c>
      <c r="U347" s="5" t="s">
        <v>115</v>
      </c>
      <c r="V347" s="5" t="s">
        <v>115</v>
      </c>
      <c r="W347" s="5" t="s">
        <v>115</v>
      </c>
      <c r="X347" s="5" t="s">
        <v>115</v>
      </c>
      <c r="Y347" s="5" t="s">
        <v>115</v>
      </c>
      <c r="Z347" s="5" t="s">
        <v>115</v>
      </c>
      <c r="AA347" s="5" t="s">
        <v>115</v>
      </c>
      <c r="AB347" s="5" t="s">
        <v>115</v>
      </c>
      <c r="AC347" s="5" t="s">
        <v>115</v>
      </c>
      <c r="AD347" s="5" t="s">
        <v>115</v>
      </c>
      <c r="AE347" s="32" t="s">
        <v>115</v>
      </c>
      <c r="AF347" s="31" t="s">
        <v>1196</v>
      </c>
      <c r="AG347" s="5">
        <v>29.9</v>
      </c>
      <c r="AH347" s="5">
        <v>29.9</v>
      </c>
      <c r="AI347" s="5">
        <v>59.8</v>
      </c>
      <c r="AJ347" s="5">
        <v>59.8</v>
      </c>
      <c r="AK347" s="32" t="s">
        <v>199</v>
      </c>
      <c r="AL347" s="27" t="s">
        <v>1553</v>
      </c>
    </row>
    <row r="348" spans="1:38" ht="13.5" customHeight="1" x14ac:dyDescent="0.25">
      <c r="A348" s="3">
        <v>121</v>
      </c>
      <c r="B348" s="60"/>
      <c r="C348" s="60"/>
      <c r="D348" s="60"/>
      <c r="E348" s="60"/>
      <c r="F348" s="60"/>
      <c r="G348" s="13">
        <v>45965</v>
      </c>
      <c r="H348" s="31" t="s">
        <v>1197</v>
      </c>
      <c r="I348" s="5">
        <v>231</v>
      </c>
      <c r="J348" s="5" t="s">
        <v>1198</v>
      </c>
      <c r="K348" s="5" t="s">
        <v>1197</v>
      </c>
      <c r="L348" s="5">
        <v>231</v>
      </c>
      <c r="M348" s="5" t="s">
        <v>1198</v>
      </c>
      <c r="N348" s="5" t="s">
        <v>1197</v>
      </c>
      <c r="O348" s="5">
        <v>462</v>
      </c>
      <c r="P348" s="5" t="s">
        <v>1198</v>
      </c>
      <c r="Q348" s="5" t="s">
        <v>1197</v>
      </c>
      <c r="R348" s="5">
        <v>916</v>
      </c>
      <c r="S348" s="32" t="s">
        <v>1198</v>
      </c>
      <c r="T348" s="31" t="s">
        <v>115</v>
      </c>
      <c r="U348" s="5" t="s">
        <v>115</v>
      </c>
      <c r="V348" s="5" t="s">
        <v>115</v>
      </c>
      <c r="W348" s="5" t="s">
        <v>115</v>
      </c>
      <c r="X348" s="5" t="s">
        <v>115</v>
      </c>
      <c r="Y348" s="5" t="s">
        <v>115</v>
      </c>
      <c r="Z348" s="5" t="s">
        <v>115</v>
      </c>
      <c r="AA348" s="5" t="s">
        <v>115</v>
      </c>
      <c r="AB348" s="5" t="s">
        <v>115</v>
      </c>
      <c r="AC348" s="5" t="s">
        <v>115</v>
      </c>
      <c r="AD348" s="5" t="s">
        <v>115</v>
      </c>
      <c r="AE348" s="32" t="s">
        <v>115</v>
      </c>
      <c r="AF348" s="31" t="s">
        <v>1199</v>
      </c>
      <c r="AG348" s="5">
        <v>29.9</v>
      </c>
      <c r="AH348" s="5">
        <v>29.9</v>
      </c>
      <c r="AI348" s="5">
        <v>59.8</v>
      </c>
      <c r="AJ348" s="5">
        <v>59.8</v>
      </c>
      <c r="AK348" s="32" t="s">
        <v>199</v>
      </c>
      <c r="AL348" s="27" t="s">
        <v>1553</v>
      </c>
    </row>
    <row r="349" spans="1:38" ht="13.5" customHeight="1" x14ac:dyDescent="0.25">
      <c r="A349" s="3">
        <v>121</v>
      </c>
      <c r="B349" s="60"/>
      <c r="C349" s="60"/>
      <c r="D349" s="60"/>
      <c r="E349" s="60"/>
      <c r="F349" s="60"/>
      <c r="G349" s="13">
        <v>45968</v>
      </c>
      <c r="H349" s="31" t="s">
        <v>1195</v>
      </c>
      <c r="I349" s="5">
        <v>296</v>
      </c>
      <c r="J349" s="5" t="s">
        <v>1177</v>
      </c>
      <c r="K349" s="5" t="s">
        <v>1195</v>
      </c>
      <c r="L349" s="5">
        <v>296</v>
      </c>
      <c r="M349" s="5" t="s">
        <v>1177</v>
      </c>
      <c r="N349" s="5" t="s">
        <v>1195</v>
      </c>
      <c r="O349" s="5">
        <v>670</v>
      </c>
      <c r="P349" s="5" t="s">
        <v>1177</v>
      </c>
      <c r="Q349" s="5" t="s">
        <v>1195</v>
      </c>
      <c r="R349" s="5">
        <v>1262</v>
      </c>
      <c r="S349" s="32" t="s">
        <v>1177</v>
      </c>
      <c r="T349" s="31" t="s">
        <v>115</v>
      </c>
      <c r="U349" s="5" t="s">
        <v>115</v>
      </c>
      <c r="V349" s="5" t="s">
        <v>115</v>
      </c>
      <c r="W349" s="5" t="s">
        <v>115</v>
      </c>
      <c r="X349" s="5" t="s">
        <v>115</v>
      </c>
      <c r="Y349" s="5" t="s">
        <v>115</v>
      </c>
      <c r="Z349" s="5" t="s">
        <v>115</v>
      </c>
      <c r="AA349" s="5" t="s">
        <v>115</v>
      </c>
      <c r="AB349" s="5" t="s">
        <v>115</v>
      </c>
      <c r="AC349" s="5" t="s">
        <v>115</v>
      </c>
      <c r="AD349" s="5" t="s">
        <v>115</v>
      </c>
      <c r="AE349" s="32" t="s">
        <v>115</v>
      </c>
      <c r="AF349" s="31" t="s">
        <v>1196</v>
      </c>
      <c r="AG349" s="5">
        <v>29.9</v>
      </c>
      <c r="AH349" s="5">
        <v>29.9</v>
      </c>
      <c r="AI349" s="5">
        <v>59.8</v>
      </c>
      <c r="AJ349" s="5">
        <v>59.8</v>
      </c>
      <c r="AK349" s="32" t="s">
        <v>199</v>
      </c>
      <c r="AL349" s="27" t="s">
        <v>1553</v>
      </c>
    </row>
    <row r="350" spans="1:38" ht="13.5" customHeight="1" x14ac:dyDescent="0.25">
      <c r="A350" s="3">
        <v>122</v>
      </c>
      <c r="B350" s="60" t="s">
        <v>76</v>
      </c>
      <c r="C350" s="60" t="s">
        <v>638</v>
      </c>
      <c r="D350" s="60" t="s">
        <v>22</v>
      </c>
      <c r="E350" s="60" t="s">
        <v>638</v>
      </c>
      <c r="F350" s="61">
        <v>45953</v>
      </c>
      <c r="G350" s="13">
        <v>45955</v>
      </c>
      <c r="H350" s="31" t="s">
        <v>659</v>
      </c>
      <c r="I350" s="5" t="s">
        <v>659</v>
      </c>
      <c r="J350" s="5" t="s">
        <v>659</v>
      </c>
      <c r="K350" s="5" t="s">
        <v>659</v>
      </c>
      <c r="L350" s="5" t="s">
        <v>659</v>
      </c>
      <c r="M350" s="5" t="s">
        <v>659</v>
      </c>
      <c r="N350" s="5" t="s">
        <v>659</v>
      </c>
      <c r="O350" s="5" t="s">
        <v>659</v>
      </c>
      <c r="P350" s="5" t="s">
        <v>659</v>
      </c>
      <c r="Q350" s="5" t="s">
        <v>659</v>
      </c>
      <c r="R350" s="5" t="s">
        <v>659</v>
      </c>
      <c r="S350" s="32" t="s">
        <v>659</v>
      </c>
      <c r="T350" s="53" t="s">
        <v>652</v>
      </c>
      <c r="U350" s="5">
        <v>79</v>
      </c>
      <c r="V350" s="5" t="s">
        <v>650</v>
      </c>
      <c r="W350" s="49" t="s">
        <v>652</v>
      </c>
      <c r="X350" s="5">
        <v>79</v>
      </c>
      <c r="Y350" s="5" t="s">
        <v>650</v>
      </c>
      <c r="Z350" s="49" t="s">
        <v>652</v>
      </c>
      <c r="AA350" s="5">
        <v>179</v>
      </c>
      <c r="AB350" s="5" t="s">
        <v>650</v>
      </c>
      <c r="AC350" s="49" t="s">
        <v>652</v>
      </c>
      <c r="AD350" s="5">
        <v>308</v>
      </c>
      <c r="AE350" s="32" t="s">
        <v>650</v>
      </c>
      <c r="AF350" s="53" t="s">
        <v>654</v>
      </c>
      <c r="AG350" s="5">
        <v>25</v>
      </c>
      <c r="AH350" s="5">
        <v>25</v>
      </c>
      <c r="AI350" s="5">
        <v>50</v>
      </c>
      <c r="AJ350" s="5">
        <v>76</v>
      </c>
      <c r="AK350" s="32" t="s">
        <v>651</v>
      </c>
      <c r="AL350" s="27"/>
    </row>
    <row r="351" spans="1:38" ht="13.5" customHeight="1" x14ac:dyDescent="0.25">
      <c r="A351" s="3">
        <v>122</v>
      </c>
      <c r="B351" s="60"/>
      <c r="C351" s="60"/>
      <c r="D351" s="60"/>
      <c r="E351" s="60"/>
      <c r="F351" s="60"/>
      <c r="G351" s="13">
        <v>45957</v>
      </c>
      <c r="H351" s="31" t="s">
        <v>659</v>
      </c>
      <c r="I351" s="5" t="s">
        <v>659</v>
      </c>
      <c r="J351" s="5" t="s">
        <v>659</v>
      </c>
      <c r="K351" s="5" t="s">
        <v>659</v>
      </c>
      <c r="L351" s="5" t="s">
        <v>659</v>
      </c>
      <c r="M351" s="5" t="s">
        <v>659</v>
      </c>
      <c r="N351" s="5" t="s">
        <v>659</v>
      </c>
      <c r="O351" s="5" t="s">
        <v>659</v>
      </c>
      <c r="P351" s="5" t="s">
        <v>659</v>
      </c>
      <c r="Q351" s="5" t="s">
        <v>659</v>
      </c>
      <c r="R351" s="5" t="s">
        <v>659</v>
      </c>
      <c r="S351" s="32" t="s">
        <v>659</v>
      </c>
      <c r="T351" s="53" t="s">
        <v>653</v>
      </c>
      <c r="U351" s="5">
        <v>72</v>
      </c>
      <c r="V351" s="5" t="s">
        <v>650</v>
      </c>
      <c r="W351" s="49" t="s">
        <v>653</v>
      </c>
      <c r="X351" s="5">
        <v>72</v>
      </c>
      <c r="Y351" s="5" t="s">
        <v>650</v>
      </c>
      <c r="Z351" s="49" t="s">
        <v>653</v>
      </c>
      <c r="AA351" s="5">
        <v>171</v>
      </c>
      <c r="AB351" s="5" t="s">
        <v>650</v>
      </c>
      <c r="AC351" s="49" t="s">
        <v>653</v>
      </c>
      <c r="AD351" s="5">
        <v>290</v>
      </c>
      <c r="AE351" s="32" t="s">
        <v>650</v>
      </c>
      <c r="AF351" s="53" t="s">
        <v>654</v>
      </c>
      <c r="AG351" s="5">
        <v>25</v>
      </c>
      <c r="AH351" s="5">
        <v>25</v>
      </c>
      <c r="AI351" s="5">
        <v>50</v>
      </c>
      <c r="AJ351" s="5">
        <v>76</v>
      </c>
      <c r="AK351" s="32" t="s">
        <v>651</v>
      </c>
      <c r="AL351" s="27"/>
    </row>
    <row r="352" spans="1:38" ht="13.5" customHeight="1" x14ac:dyDescent="0.25">
      <c r="A352" s="3">
        <v>122</v>
      </c>
      <c r="B352" s="60"/>
      <c r="C352" s="60"/>
      <c r="D352" s="60"/>
      <c r="E352" s="60"/>
      <c r="F352" s="60"/>
      <c r="G352" s="13">
        <v>45960</v>
      </c>
      <c r="H352" s="31" t="s">
        <v>659</v>
      </c>
      <c r="I352" s="5" t="s">
        <v>659</v>
      </c>
      <c r="J352" s="5" t="s">
        <v>659</v>
      </c>
      <c r="K352" s="5" t="s">
        <v>659</v>
      </c>
      <c r="L352" s="5" t="s">
        <v>659</v>
      </c>
      <c r="M352" s="5" t="s">
        <v>659</v>
      </c>
      <c r="N352" s="5" t="s">
        <v>659</v>
      </c>
      <c r="O352" s="5" t="s">
        <v>659</v>
      </c>
      <c r="P352" s="5" t="s">
        <v>659</v>
      </c>
      <c r="Q352" s="5" t="s">
        <v>659</v>
      </c>
      <c r="R352" s="5" t="s">
        <v>659</v>
      </c>
      <c r="S352" s="32" t="s">
        <v>659</v>
      </c>
      <c r="T352" s="53" t="s">
        <v>653</v>
      </c>
      <c r="U352" s="5">
        <v>72</v>
      </c>
      <c r="V352" s="5" t="s">
        <v>650</v>
      </c>
      <c r="W352" s="49" t="s">
        <v>653</v>
      </c>
      <c r="X352" s="5">
        <v>72</v>
      </c>
      <c r="Y352" s="5" t="s">
        <v>650</v>
      </c>
      <c r="Z352" s="49" t="s">
        <v>653</v>
      </c>
      <c r="AA352" s="5">
        <v>171</v>
      </c>
      <c r="AB352" s="5" t="s">
        <v>650</v>
      </c>
      <c r="AC352" s="49" t="s">
        <v>653</v>
      </c>
      <c r="AD352" s="5">
        <v>290</v>
      </c>
      <c r="AE352" s="32" t="s">
        <v>650</v>
      </c>
      <c r="AF352" s="53" t="s">
        <v>654</v>
      </c>
      <c r="AG352" s="5">
        <v>24</v>
      </c>
      <c r="AH352" s="5">
        <v>24</v>
      </c>
      <c r="AI352" s="5">
        <v>48</v>
      </c>
      <c r="AJ352" s="5">
        <v>72</v>
      </c>
      <c r="AK352" s="32" t="s">
        <v>651</v>
      </c>
      <c r="AL352" s="27"/>
    </row>
    <row r="353" spans="1:38" ht="13.5" customHeight="1" x14ac:dyDescent="0.25">
      <c r="A353" s="3">
        <v>123</v>
      </c>
      <c r="B353" s="60" t="s">
        <v>41</v>
      </c>
      <c r="C353" s="60" t="s">
        <v>86</v>
      </c>
      <c r="D353" s="60" t="s">
        <v>29</v>
      </c>
      <c r="E353" s="60" t="s">
        <v>780</v>
      </c>
      <c r="F353" s="61">
        <v>45964</v>
      </c>
      <c r="G353" s="13">
        <v>45966</v>
      </c>
      <c r="H353" s="31" t="s">
        <v>659</v>
      </c>
      <c r="I353" s="5" t="s">
        <v>659</v>
      </c>
      <c r="J353" s="5" t="s">
        <v>659</v>
      </c>
      <c r="K353" s="5" t="s">
        <v>659</v>
      </c>
      <c r="L353" s="5" t="s">
        <v>659</v>
      </c>
      <c r="M353" s="5" t="s">
        <v>659</v>
      </c>
      <c r="N353" s="5" t="s">
        <v>659</v>
      </c>
      <c r="O353" s="5" t="s">
        <v>659</v>
      </c>
      <c r="P353" s="5" t="s">
        <v>659</v>
      </c>
      <c r="Q353" s="5" t="s">
        <v>659</v>
      </c>
      <c r="R353" s="5" t="s">
        <v>659</v>
      </c>
      <c r="S353" s="32" t="s">
        <v>659</v>
      </c>
      <c r="T353" s="31" t="s">
        <v>1211</v>
      </c>
      <c r="U353" s="5">
        <v>65</v>
      </c>
      <c r="V353" s="5" t="s">
        <v>98</v>
      </c>
      <c r="W353" s="5" t="s">
        <v>1211</v>
      </c>
      <c r="X353" s="5">
        <v>65</v>
      </c>
      <c r="Y353" s="5" t="s">
        <v>98</v>
      </c>
      <c r="Z353" s="5" t="s">
        <v>1211</v>
      </c>
      <c r="AA353" s="5">
        <v>169.22</v>
      </c>
      <c r="AB353" s="5" t="s">
        <v>98</v>
      </c>
      <c r="AC353" s="5" t="s">
        <v>1211</v>
      </c>
      <c r="AD353" s="5">
        <v>337.36</v>
      </c>
      <c r="AE353" s="32" t="s">
        <v>98</v>
      </c>
      <c r="AF353" s="31" t="s">
        <v>2015</v>
      </c>
      <c r="AG353" s="5">
        <v>251.4</v>
      </c>
      <c r="AH353" s="5">
        <v>251.4</v>
      </c>
      <c r="AI353" s="5">
        <v>502.8</v>
      </c>
      <c r="AJ353" s="5">
        <v>588.6</v>
      </c>
      <c r="AK353" s="32" t="s">
        <v>694</v>
      </c>
      <c r="AL353" s="27"/>
    </row>
    <row r="354" spans="1:38" ht="13.5" customHeight="1" x14ac:dyDescent="0.25">
      <c r="A354" s="3">
        <v>123</v>
      </c>
      <c r="B354" s="60"/>
      <c r="C354" s="60"/>
      <c r="D354" s="60"/>
      <c r="E354" s="60"/>
      <c r="F354" s="60"/>
      <c r="G354" s="13">
        <v>45968</v>
      </c>
      <c r="H354" s="31" t="s">
        <v>1212</v>
      </c>
      <c r="I354" s="5">
        <v>62</v>
      </c>
      <c r="J354" s="5" t="s">
        <v>95</v>
      </c>
      <c r="K354" s="5" t="s">
        <v>1212</v>
      </c>
      <c r="L354" s="5">
        <v>62</v>
      </c>
      <c r="M354" s="5" t="s">
        <v>95</v>
      </c>
      <c r="N354" s="5" t="s">
        <v>1212</v>
      </c>
      <c r="O354" s="5">
        <v>123</v>
      </c>
      <c r="P354" s="5" t="s">
        <v>89</v>
      </c>
      <c r="Q354" s="5" t="s">
        <v>1212</v>
      </c>
      <c r="R354" s="5">
        <v>249</v>
      </c>
      <c r="S354" s="32" t="s">
        <v>89</v>
      </c>
      <c r="T354" s="31" t="s">
        <v>1213</v>
      </c>
      <c r="U354" s="5">
        <v>128</v>
      </c>
      <c r="V354" s="5" t="s">
        <v>95</v>
      </c>
      <c r="W354" s="5" t="s">
        <v>1213</v>
      </c>
      <c r="X354" s="5">
        <v>128</v>
      </c>
      <c r="Y354" s="5" t="s">
        <v>95</v>
      </c>
      <c r="Z354" s="5" t="s">
        <v>1214</v>
      </c>
      <c r="AA354" s="5">
        <v>326</v>
      </c>
      <c r="AB354" s="5" t="s">
        <v>98</v>
      </c>
      <c r="AC354" s="5" t="s">
        <v>1214</v>
      </c>
      <c r="AD354" s="5">
        <v>908.55</v>
      </c>
      <c r="AE354" s="32" t="s">
        <v>98</v>
      </c>
      <c r="AF354" s="31" t="s">
        <v>2016</v>
      </c>
      <c r="AG354" s="5">
        <v>251.4</v>
      </c>
      <c r="AH354" s="5">
        <v>251.4</v>
      </c>
      <c r="AI354" s="5">
        <v>502.8</v>
      </c>
      <c r="AJ354" s="5">
        <v>588.6</v>
      </c>
      <c r="AK354" s="32" t="s">
        <v>694</v>
      </c>
      <c r="AL354" s="27"/>
    </row>
    <row r="355" spans="1:38" ht="13.5" customHeight="1" x14ac:dyDescent="0.25">
      <c r="A355" s="3">
        <v>123</v>
      </c>
      <c r="B355" s="60"/>
      <c r="C355" s="60"/>
      <c r="D355" s="60"/>
      <c r="E355" s="60"/>
      <c r="F355" s="60"/>
      <c r="G355" s="13">
        <v>45971</v>
      </c>
      <c r="H355" s="31" t="s">
        <v>659</v>
      </c>
      <c r="I355" s="5" t="s">
        <v>659</v>
      </c>
      <c r="J355" s="5" t="s">
        <v>659</v>
      </c>
      <c r="K355" s="5" t="s">
        <v>659</v>
      </c>
      <c r="L355" s="5" t="s">
        <v>659</v>
      </c>
      <c r="M355" s="5" t="s">
        <v>659</v>
      </c>
      <c r="N355" s="5" t="s">
        <v>659</v>
      </c>
      <c r="O355" s="5" t="s">
        <v>659</v>
      </c>
      <c r="P355" s="5" t="s">
        <v>659</v>
      </c>
      <c r="Q355" s="5" t="s">
        <v>659</v>
      </c>
      <c r="R355" s="5" t="s">
        <v>659</v>
      </c>
      <c r="S355" s="32" t="s">
        <v>659</v>
      </c>
      <c r="T355" s="31" t="s">
        <v>1214</v>
      </c>
      <c r="U355" s="5">
        <v>53</v>
      </c>
      <c r="V355" s="5" t="s">
        <v>95</v>
      </c>
      <c r="W355" s="5" t="s">
        <v>1214</v>
      </c>
      <c r="X355" s="5">
        <v>72.2</v>
      </c>
      <c r="Y355" s="5" t="s">
        <v>98</v>
      </c>
      <c r="Z355" s="5" t="s">
        <v>1211</v>
      </c>
      <c r="AA355" s="5">
        <v>169.22</v>
      </c>
      <c r="AB355" s="5" t="s">
        <v>98</v>
      </c>
      <c r="AC355" s="5" t="s">
        <v>1211</v>
      </c>
      <c r="AD355" s="5">
        <v>337.36</v>
      </c>
      <c r="AE355" s="32" t="s">
        <v>98</v>
      </c>
      <c r="AF355" s="31" t="s">
        <v>2016</v>
      </c>
      <c r="AG355" s="5">
        <v>251.4</v>
      </c>
      <c r="AH355" s="5">
        <v>251.4</v>
      </c>
      <c r="AI355" s="5">
        <v>502.8</v>
      </c>
      <c r="AJ355" s="5">
        <v>588.6</v>
      </c>
      <c r="AK355" s="32" t="s">
        <v>694</v>
      </c>
      <c r="AL355" s="27"/>
    </row>
    <row r="356" spans="1:38" ht="13.5" customHeight="1" x14ac:dyDescent="0.25">
      <c r="A356" s="3">
        <v>124</v>
      </c>
      <c r="B356" s="60" t="s">
        <v>17</v>
      </c>
      <c r="C356" s="60" t="s">
        <v>87</v>
      </c>
      <c r="D356" s="60" t="s">
        <v>13</v>
      </c>
      <c r="E356" s="60" t="s">
        <v>242</v>
      </c>
      <c r="F356" s="61">
        <v>45963</v>
      </c>
      <c r="G356" s="13">
        <v>45965</v>
      </c>
      <c r="H356" s="31" t="s">
        <v>659</v>
      </c>
      <c r="I356" s="5" t="s">
        <v>659</v>
      </c>
      <c r="J356" s="5" t="s">
        <v>659</v>
      </c>
      <c r="K356" s="5" t="s">
        <v>659</v>
      </c>
      <c r="L356" s="5" t="s">
        <v>659</v>
      </c>
      <c r="M356" s="5" t="s">
        <v>659</v>
      </c>
      <c r="N356" s="5" t="s">
        <v>659</v>
      </c>
      <c r="O356" s="5" t="s">
        <v>659</v>
      </c>
      <c r="P356" s="5" t="s">
        <v>659</v>
      </c>
      <c r="Q356" s="5" t="s">
        <v>659</v>
      </c>
      <c r="R356" s="5" t="s">
        <v>659</v>
      </c>
      <c r="S356" s="32" t="s">
        <v>659</v>
      </c>
      <c r="T356" s="31" t="s">
        <v>1158</v>
      </c>
      <c r="U356" s="5">
        <v>78.03</v>
      </c>
      <c r="V356" s="5" t="s">
        <v>194</v>
      </c>
      <c r="W356" s="5" t="s">
        <v>1159</v>
      </c>
      <c r="X356" s="5">
        <v>289.72000000000003</v>
      </c>
      <c r="Y356" s="5" t="s">
        <v>194</v>
      </c>
      <c r="Z356" s="5" t="s">
        <v>1158</v>
      </c>
      <c r="AA356" s="5">
        <v>233.04</v>
      </c>
      <c r="AB356" s="5" t="s">
        <v>196</v>
      </c>
      <c r="AC356" s="5" t="s">
        <v>1158</v>
      </c>
      <c r="AD356" s="5">
        <v>405.16</v>
      </c>
      <c r="AE356" s="32" t="s">
        <v>196</v>
      </c>
      <c r="AF356" s="31" t="s">
        <v>1160</v>
      </c>
      <c r="AG356" s="5">
        <v>161.5</v>
      </c>
      <c r="AH356" s="5">
        <v>161.5</v>
      </c>
      <c r="AI356" s="5">
        <v>323</v>
      </c>
      <c r="AJ356" s="5">
        <v>484.6</v>
      </c>
      <c r="AK356" s="32" t="s">
        <v>1161</v>
      </c>
      <c r="AL356" s="27"/>
    </row>
    <row r="357" spans="1:38" ht="13.5" customHeight="1" x14ac:dyDescent="0.25">
      <c r="A357" s="3">
        <v>124</v>
      </c>
      <c r="B357" s="60"/>
      <c r="C357" s="60"/>
      <c r="D357" s="60"/>
      <c r="E357" s="60"/>
      <c r="F357" s="60"/>
      <c r="G357" s="13">
        <v>45967</v>
      </c>
      <c r="H357" s="31" t="s">
        <v>659</v>
      </c>
      <c r="I357" s="5" t="s">
        <v>659</v>
      </c>
      <c r="J357" s="5" t="s">
        <v>659</v>
      </c>
      <c r="K357" s="5" t="s">
        <v>659</v>
      </c>
      <c r="L357" s="5" t="s">
        <v>659</v>
      </c>
      <c r="M357" s="5" t="s">
        <v>659</v>
      </c>
      <c r="N357" s="5" t="s">
        <v>659</v>
      </c>
      <c r="O357" s="5" t="s">
        <v>659</v>
      </c>
      <c r="P357" s="5" t="s">
        <v>659</v>
      </c>
      <c r="Q357" s="5" t="s">
        <v>659</v>
      </c>
      <c r="R357" s="5" t="s">
        <v>659</v>
      </c>
      <c r="S357" s="32" t="s">
        <v>659</v>
      </c>
      <c r="T357" s="31" t="s">
        <v>1158</v>
      </c>
      <c r="U357" s="5">
        <v>68.41</v>
      </c>
      <c r="V357" s="5" t="s">
        <v>194</v>
      </c>
      <c r="W357" s="5" t="s">
        <v>1159</v>
      </c>
      <c r="X357" s="5">
        <v>153.94</v>
      </c>
      <c r="Y357" s="5" t="s">
        <v>194</v>
      </c>
      <c r="Z357" s="5" t="s">
        <v>1158</v>
      </c>
      <c r="AA357" s="5">
        <v>211.65</v>
      </c>
      <c r="AB357" s="5" t="s">
        <v>196</v>
      </c>
      <c r="AC357" s="5" t="s">
        <v>1158</v>
      </c>
      <c r="AD357" s="5">
        <v>363.47</v>
      </c>
      <c r="AE357" s="32" t="s">
        <v>196</v>
      </c>
      <c r="AF357" s="31" t="s">
        <v>1162</v>
      </c>
      <c r="AG357" s="5">
        <v>154</v>
      </c>
      <c r="AH357" s="5">
        <v>154</v>
      </c>
      <c r="AI357" s="5">
        <v>301.39999999999998</v>
      </c>
      <c r="AJ357" s="5">
        <v>534</v>
      </c>
      <c r="AK357" s="32" t="s">
        <v>1161</v>
      </c>
      <c r="AL357" s="27"/>
    </row>
    <row r="358" spans="1:38" ht="13.5" customHeight="1" x14ac:dyDescent="0.25">
      <c r="A358" s="3">
        <v>124</v>
      </c>
      <c r="B358" s="60"/>
      <c r="C358" s="60"/>
      <c r="D358" s="60"/>
      <c r="E358" s="60"/>
      <c r="F358" s="60"/>
      <c r="G358" s="13">
        <v>45970</v>
      </c>
      <c r="H358" s="31" t="s">
        <v>659</v>
      </c>
      <c r="I358" s="5" t="s">
        <v>659</v>
      </c>
      <c r="J358" s="5" t="s">
        <v>659</v>
      </c>
      <c r="K358" s="5" t="s">
        <v>659</v>
      </c>
      <c r="L358" s="5" t="s">
        <v>659</v>
      </c>
      <c r="M358" s="5" t="s">
        <v>659</v>
      </c>
      <c r="N358" s="5" t="s">
        <v>659</v>
      </c>
      <c r="O358" s="5" t="s">
        <v>659</v>
      </c>
      <c r="P358" s="5" t="s">
        <v>659</v>
      </c>
      <c r="Q358" s="5" t="s">
        <v>659</v>
      </c>
      <c r="R358" s="5" t="s">
        <v>659</v>
      </c>
      <c r="S358" s="32" t="s">
        <v>659</v>
      </c>
      <c r="T358" s="31" t="s">
        <v>1158</v>
      </c>
      <c r="U358" s="5">
        <v>70.13</v>
      </c>
      <c r="V358" s="5" t="s">
        <v>374</v>
      </c>
      <c r="W358" s="5" t="s">
        <v>1163</v>
      </c>
      <c r="X358" s="5">
        <v>187.09</v>
      </c>
      <c r="Y358" s="5" t="s">
        <v>196</v>
      </c>
      <c r="Z358" s="5" t="s">
        <v>1158</v>
      </c>
      <c r="AA358" s="5">
        <v>239.48</v>
      </c>
      <c r="AB358" s="5" t="s">
        <v>666</v>
      </c>
      <c r="AC358" s="5" t="s">
        <v>1158</v>
      </c>
      <c r="AD358" s="5">
        <v>383.78</v>
      </c>
      <c r="AE358" s="32" t="s">
        <v>196</v>
      </c>
      <c r="AF358" s="31" t="s">
        <v>1160</v>
      </c>
      <c r="AG358" s="5">
        <v>121</v>
      </c>
      <c r="AH358" s="5">
        <v>121</v>
      </c>
      <c r="AI358" s="5">
        <v>242</v>
      </c>
      <c r="AJ358" s="5">
        <v>505.1</v>
      </c>
      <c r="AK358" s="32" t="s">
        <v>1161</v>
      </c>
      <c r="AL358" s="27"/>
    </row>
    <row r="359" spans="1:38" ht="13.5" customHeight="1" x14ac:dyDescent="0.25">
      <c r="A359" s="3">
        <v>125</v>
      </c>
      <c r="B359" s="62" t="s">
        <v>40</v>
      </c>
      <c r="C359" s="62" t="s">
        <v>479</v>
      </c>
      <c r="D359" s="62" t="s">
        <v>37</v>
      </c>
      <c r="E359" s="62" t="s">
        <v>914</v>
      </c>
      <c r="F359" s="63">
        <v>45976</v>
      </c>
      <c r="G359" s="26">
        <v>45978</v>
      </c>
      <c r="H359" s="31" t="s">
        <v>1627</v>
      </c>
      <c r="I359" s="15">
        <v>302.40000000000003</v>
      </c>
      <c r="J359" s="15" t="s">
        <v>345</v>
      </c>
      <c r="K359" s="5" t="s">
        <v>1627</v>
      </c>
      <c r="L359" s="15">
        <v>302.40000000000003</v>
      </c>
      <c r="M359" s="15" t="s">
        <v>345</v>
      </c>
      <c r="N359" s="5" t="s">
        <v>1627</v>
      </c>
      <c r="O359" s="15">
        <v>665.02</v>
      </c>
      <c r="P359" s="15" t="s">
        <v>345</v>
      </c>
      <c r="Q359" s="5" t="s">
        <v>1627</v>
      </c>
      <c r="R359" s="15">
        <v>1283.03</v>
      </c>
      <c r="S359" s="34" t="s">
        <v>345</v>
      </c>
      <c r="T359" s="33" t="s">
        <v>1628</v>
      </c>
      <c r="U359" s="15">
        <v>732.24</v>
      </c>
      <c r="V359" s="15" t="s">
        <v>355</v>
      </c>
      <c r="W359" s="15" t="s">
        <v>1628</v>
      </c>
      <c r="X359" s="15">
        <v>732.24</v>
      </c>
      <c r="Y359" s="15" t="s">
        <v>355</v>
      </c>
      <c r="Z359" s="15" t="s">
        <v>1628</v>
      </c>
      <c r="AA359" s="15">
        <v>1528.46</v>
      </c>
      <c r="AB359" s="15" t="s">
        <v>355</v>
      </c>
      <c r="AC359" s="15" t="s">
        <v>1628</v>
      </c>
      <c r="AD359" s="15">
        <v>2734.81</v>
      </c>
      <c r="AE359" s="34" t="s">
        <v>355</v>
      </c>
      <c r="AF359" s="33" t="s">
        <v>1629</v>
      </c>
      <c r="AG359" s="15">
        <v>42.53</v>
      </c>
      <c r="AH359" s="15">
        <v>42.53</v>
      </c>
      <c r="AI359" s="15">
        <v>85.06</v>
      </c>
      <c r="AJ359" s="15">
        <v>85.06</v>
      </c>
      <c r="AK359" s="32" t="s">
        <v>1310</v>
      </c>
      <c r="AL359" s="27"/>
    </row>
    <row r="360" spans="1:38" ht="13.5" customHeight="1" x14ac:dyDescent="0.25">
      <c r="A360" s="3">
        <v>125</v>
      </c>
      <c r="B360" s="62"/>
      <c r="C360" s="62"/>
      <c r="D360" s="62"/>
      <c r="E360" s="62"/>
      <c r="F360" s="62"/>
      <c r="G360" s="26">
        <v>45980</v>
      </c>
      <c r="H360" s="31" t="s">
        <v>1627</v>
      </c>
      <c r="I360" s="15">
        <v>258.12</v>
      </c>
      <c r="J360" s="15" t="s">
        <v>345</v>
      </c>
      <c r="K360" s="5" t="s">
        <v>1627</v>
      </c>
      <c r="L360" s="15">
        <v>258.12</v>
      </c>
      <c r="M360" s="15" t="s">
        <v>345</v>
      </c>
      <c r="N360" s="5" t="s">
        <v>1627</v>
      </c>
      <c r="O360" s="15">
        <v>576.48</v>
      </c>
      <c r="P360" s="15" t="s">
        <v>345</v>
      </c>
      <c r="Q360" s="5" t="s">
        <v>1627</v>
      </c>
      <c r="R360" s="15">
        <v>1123.24</v>
      </c>
      <c r="S360" s="34" t="s">
        <v>345</v>
      </c>
      <c r="T360" s="33" t="s">
        <v>1630</v>
      </c>
      <c r="U360" s="15">
        <v>645.84</v>
      </c>
      <c r="V360" s="15" t="s">
        <v>355</v>
      </c>
      <c r="W360" s="15" t="s">
        <v>1630</v>
      </c>
      <c r="X360" s="15">
        <v>645.84</v>
      </c>
      <c r="Y360" s="15" t="s">
        <v>355</v>
      </c>
      <c r="Z360" s="15" t="s">
        <v>1630</v>
      </c>
      <c r="AA360" s="15">
        <v>1337.21</v>
      </c>
      <c r="AB360" s="15" t="s">
        <v>355</v>
      </c>
      <c r="AC360" s="15" t="s">
        <v>1630</v>
      </c>
      <c r="AD360" s="15">
        <v>2434.5700000000002</v>
      </c>
      <c r="AE360" s="34" t="s">
        <v>355</v>
      </c>
      <c r="AF360" s="33" t="s">
        <v>1629</v>
      </c>
      <c r="AG360" s="15">
        <v>37.18</v>
      </c>
      <c r="AH360" s="15">
        <v>37.18</v>
      </c>
      <c r="AI360" s="15">
        <v>74.37</v>
      </c>
      <c r="AJ360" s="15">
        <v>74.37</v>
      </c>
      <c r="AK360" s="32" t="s">
        <v>1310</v>
      </c>
      <c r="AL360" s="27"/>
    </row>
    <row r="361" spans="1:38" ht="13.5" customHeight="1" x14ac:dyDescent="0.25">
      <c r="A361" s="3">
        <v>125</v>
      </c>
      <c r="B361" s="62"/>
      <c r="C361" s="62"/>
      <c r="D361" s="62"/>
      <c r="E361" s="62"/>
      <c r="F361" s="62"/>
      <c r="G361" s="26">
        <v>45983</v>
      </c>
      <c r="H361" s="31" t="s">
        <v>1627</v>
      </c>
      <c r="I361" s="15">
        <v>258.12</v>
      </c>
      <c r="J361" s="15" t="s">
        <v>345</v>
      </c>
      <c r="K361" s="5" t="s">
        <v>1627</v>
      </c>
      <c r="L361" s="15">
        <v>258.12</v>
      </c>
      <c r="M361" s="15" t="s">
        <v>345</v>
      </c>
      <c r="N361" s="5" t="s">
        <v>1627</v>
      </c>
      <c r="O361" s="15">
        <v>576.48</v>
      </c>
      <c r="P361" s="15" t="s">
        <v>345</v>
      </c>
      <c r="Q361" s="5" t="s">
        <v>1627</v>
      </c>
      <c r="R361" s="15">
        <v>1123.24</v>
      </c>
      <c r="S361" s="34" t="s">
        <v>345</v>
      </c>
      <c r="T361" s="33" t="s">
        <v>1630</v>
      </c>
      <c r="U361" s="15">
        <v>534.6</v>
      </c>
      <c r="V361" s="15" t="s">
        <v>355</v>
      </c>
      <c r="W361" s="15" t="s">
        <v>1630</v>
      </c>
      <c r="X361" s="15">
        <v>534.6</v>
      </c>
      <c r="Y361" s="15" t="s">
        <v>355</v>
      </c>
      <c r="Z361" s="15" t="s">
        <v>1630</v>
      </c>
      <c r="AA361" s="15">
        <v>1134.17</v>
      </c>
      <c r="AB361" s="15" t="s">
        <v>355</v>
      </c>
      <c r="AC361" s="15" t="s">
        <v>1630</v>
      </c>
      <c r="AD361" s="15">
        <v>2076.1</v>
      </c>
      <c r="AE361" s="34" t="s">
        <v>355</v>
      </c>
      <c r="AF361" s="33" t="s">
        <v>1631</v>
      </c>
      <c r="AG361" s="15">
        <v>45.67</v>
      </c>
      <c r="AH361" s="15">
        <v>45.67</v>
      </c>
      <c r="AI361" s="15">
        <v>91.35</v>
      </c>
      <c r="AJ361" s="15">
        <v>91.35</v>
      </c>
      <c r="AK361" s="32" t="s">
        <v>1310</v>
      </c>
      <c r="AL361" s="27"/>
    </row>
    <row r="362" spans="1:38" ht="13.5" customHeight="1" x14ac:dyDescent="0.25">
      <c r="A362" s="3">
        <v>126</v>
      </c>
      <c r="B362" s="60" t="s">
        <v>78</v>
      </c>
      <c r="C362" s="60" t="s">
        <v>311</v>
      </c>
      <c r="D362" s="60" t="s">
        <v>28</v>
      </c>
      <c r="E362" s="60" t="s">
        <v>311</v>
      </c>
      <c r="F362" s="61">
        <v>45954</v>
      </c>
      <c r="G362" s="13">
        <v>45956</v>
      </c>
      <c r="H362" s="31" t="s">
        <v>659</v>
      </c>
      <c r="I362" s="5" t="s">
        <v>659</v>
      </c>
      <c r="J362" s="5" t="s">
        <v>659</v>
      </c>
      <c r="K362" s="5" t="s">
        <v>659</v>
      </c>
      <c r="L362" s="5" t="s">
        <v>659</v>
      </c>
      <c r="M362" s="5" t="s">
        <v>659</v>
      </c>
      <c r="N362" s="5" t="s">
        <v>659</v>
      </c>
      <c r="O362" s="5" t="s">
        <v>659</v>
      </c>
      <c r="P362" s="5" t="s">
        <v>659</v>
      </c>
      <c r="Q362" s="5" t="s">
        <v>659</v>
      </c>
      <c r="R362" s="5" t="s">
        <v>659</v>
      </c>
      <c r="S362" s="32" t="s">
        <v>659</v>
      </c>
      <c r="T362" s="31" t="s">
        <v>894</v>
      </c>
      <c r="U362" s="5">
        <v>150</v>
      </c>
      <c r="V362" s="5" t="s">
        <v>174</v>
      </c>
      <c r="W362" s="5" t="s">
        <v>894</v>
      </c>
      <c r="X362" s="5">
        <v>150</v>
      </c>
      <c r="Y362" s="5" t="s">
        <v>174</v>
      </c>
      <c r="Z362" s="5" t="s">
        <v>894</v>
      </c>
      <c r="AA362" s="5">
        <v>346.93</v>
      </c>
      <c r="AB362" s="5" t="s">
        <v>111</v>
      </c>
      <c r="AC362" s="5" t="s">
        <v>894</v>
      </c>
      <c r="AD362" s="5">
        <v>593.99</v>
      </c>
      <c r="AE362" s="32" t="s">
        <v>151</v>
      </c>
      <c r="AF362" s="35">
        <v>0.63749999999999996</v>
      </c>
      <c r="AG362" s="5">
        <v>66.900000000000006</v>
      </c>
      <c r="AH362" s="5">
        <v>66.900000000000006</v>
      </c>
      <c r="AI362" s="5">
        <f>AH362*2</f>
        <v>133.80000000000001</v>
      </c>
      <c r="AJ362" s="5">
        <v>246.4</v>
      </c>
      <c r="AK362" s="32" t="s">
        <v>879</v>
      </c>
      <c r="AL362" s="27"/>
    </row>
    <row r="363" spans="1:38" ht="13.5" customHeight="1" x14ac:dyDescent="0.25">
      <c r="A363" s="3">
        <v>126</v>
      </c>
      <c r="B363" s="60"/>
      <c r="C363" s="60"/>
      <c r="D363" s="60"/>
      <c r="E363" s="60"/>
      <c r="F363" s="60"/>
      <c r="G363" s="13">
        <v>45958</v>
      </c>
      <c r="H363" s="31" t="s">
        <v>659</v>
      </c>
      <c r="I363" s="5" t="s">
        <v>659</v>
      </c>
      <c r="J363" s="5" t="s">
        <v>659</v>
      </c>
      <c r="K363" s="5" t="s">
        <v>659</v>
      </c>
      <c r="L363" s="5" t="s">
        <v>659</v>
      </c>
      <c r="M363" s="5" t="s">
        <v>659</v>
      </c>
      <c r="N363" s="5" t="s">
        <v>659</v>
      </c>
      <c r="O363" s="5" t="s">
        <v>659</v>
      </c>
      <c r="P363" s="5" t="s">
        <v>659</v>
      </c>
      <c r="Q363" s="5" t="s">
        <v>659</v>
      </c>
      <c r="R363" s="5" t="s">
        <v>659</v>
      </c>
      <c r="S363" s="32" t="s">
        <v>659</v>
      </c>
      <c r="T363" s="31" t="s">
        <v>895</v>
      </c>
      <c r="U363" s="5">
        <v>85.97</v>
      </c>
      <c r="V363" s="5" t="s">
        <v>174</v>
      </c>
      <c r="W363" s="5" t="s">
        <v>895</v>
      </c>
      <c r="X363" s="5">
        <v>85.97</v>
      </c>
      <c r="Y363" s="5" t="s">
        <v>174</v>
      </c>
      <c r="Z363" s="5" t="s">
        <v>895</v>
      </c>
      <c r="AA363" s="5">
        <v>308</v>
      </c>
      <c r="AB363" s="5" t="s">
        <v>803</v>
      </c>
      <c r="AC363" s="5" t="s">
        <v>894</v>
      </c>
      <c r="AD363" s="5">
        <v>559.99</v>
      </c>
      <c r="AE363" s="32" t="s">
        <v>151</v>
      </c>
      <c r="AF363" s="35">
        <v>0.63749999999999996</v>
      </c>
      <c r="AG363" s="5">
        <v>36.5</v>
      </c>
      <c r="AH363" s="5">
        <v>36.5</v>
      </c>
      <c r="AI363" s="5">
        <f>AH363*2</f>
        <v>73</v>
      </c>
      <c r="AJ363" s="5">
        <v>134.4</v>
      </c>
      <c r="AK363" s="32" t="s">
        <v>879</v>
      </c>
      <c r="AL363" s="27"/>
    </row>
    <row r="364" spans="1:38" ht="13.5" customHeight="1" x14ac:dyDescent="0.25">
      <c r="A364" s="3">
        <v>126</v>
      </c>
      <c r="B364" s="60"/>
      <c r="C364" s="60"/>
      <c r="D364" s="60"/>
      <c r="E364" s="60"/>
      <c r="F364" s="60"/>
      <c r="G364" s="13">
        <v>45961</v>
      </c>
      <c r="H364" s="31" t="s">
        <v>659</v>
      </c>
      <c r="I364" s="5" t="s">
        <v>659</v>
      </c>
      <c r="J364" s="5" t="s">
        <v>659</v>
      </c>
      <c r="K364" s="5" t="s">
        <v>659</v>
      </c>
      <c r="L364" s="5" t="s">
        <v>659</v>
      </c>
      <c r="M364" s="5" t="s">
        <v>659</v>
      </c>
      <c r="N364" s="5" t="s">
        <v>659</v>
      </c>
      <c r="O364" s="5" t="s">
        <v>659</v>
      </c>
      <c r="P364" s="5" t="s">
        <v>659</v>
      </c>
      <c r="Q364" s="5" t="s">
        <v>659</v>
      </c>
      <c r="R364" s="5" t="s">
        <v>659</v>
      </c>
      <c r="S364" s="32" t="s">
        <v>659</v>
      </c>
      <c r="T364" s="31" t="s">
        <v>896</v>
      </c>
      <c r="U364" s="5">
        <v>67.47</v>
      </c>
      <c r="V364" s="5" t="s">
        <v>174</v>
      </c>
      <c r="W364" s="5" t="s">
        <v>896</v>
      </c>
      <c r="X364" s="5">
        <v>67.47</v>
      </c>
      <c r="Y364" s="5" t="s">
        <v>174</v>
      </c>
      <c r="Z364" s="5" t="s">
        <v>896</v>
      </c>
      <c r="AA364" s="5">
        <v>172.97</v>
      </c>
      <c r="AB364" s="5" t="s">
        <v>174</v>
      </c>
      <c r="AC364" s="5" t="s">
        <v>896</v>
      </c>
      <c r="AD364" s="5">
        <v>351.99</v>
      </c>
      <c r="AE364" s="32" t="s">
        <v>151</v>
      </c>
      <c r="AF364" s="35">
        <v>0.63749999999999996</v>
      </c>
      <c r="AG364" s="5">
        <v>48.7</v>
      </c>
      <c r="AH364" s="5">
        <v>48.7</v>
      </c>
      <c r="AI364" s="5">
        <f>AH364*2</f>
        <v>97.4</v>
      </c>
      <c r="AJ364" s="5">
        <v>179.6</v>
      </c>
      <c r="AK364" s="32" t="s">
        <v>879</v>
      </c>
      <c r="AL364" s="27"/>
    </row>
    <row r="365" spans="1:38" ht="13.5" customHeight="1" x14ac:dyDescent="0.25">
      <c r="A365" s="3">
        <v>127</v>
      </c>
      <c r="B365" s="62" t="s">
        <v>28</v>
      </c>
      <c r="C365" s="62" t="s">
        <v>398</v>
      </c>
      <c r="D365" s="62" t="s">
        <v>1044</v>
      </c>
      <c r="E365" s="62" t="s">
        <v>398</v>
      </c>
      <c r="F365" s="63">
        <v>45957</v>
      </c>
      <c r="G365" s="26">
        <v>45959</v>
      </c>
      <c r="H365" s="31" t="s">
        <v>659</v>
      </c>
      <c r="I365" s="5" t="s">
        <v>659</v>
      </c>
      <c r="J365" s="5" t="s">
        <v>659</v>
      </c>
      <c r="K365" s="5" t="s">
        <v>659</v>
      </c>
      <c r="L365" s="5" t="s">
        <v>659</v>
      </c>
      <c r="M365" s="5" t="s">
        <v>659</v>
      </c>
      <c r="N365" s="5" t="s">
        <v>659</v>
      </c>
      <c r="O365" s="5" t="s">
        <v>659</v>
      </c>
      <c r="P365" s="5" t="s">
        <v>659</v>
      </c>
      <c r="Q365" s="5" t="s">
        <v>659</v>
      </c>
      <c r="R365" s="5" t="s">
        <v>659</v>
      </c>
      <c r="S365" s="32" t="s">
        <v>659</v>
      </c>
      <c r="T365" s="33" t="s">
        <v>1053</v>
      </c>
      <c r="U365" s="15">
        <v>19.440000000000001</v>
      </c>
      <c r="V365" s="15" t="s">
        <v>368</v>
      </c>
      <c r="W365" s="15" t="s">
        <v>1053</v>
      </c>
      <c r="X365" s="15">
        <v>19.440000000000001</v>
      </c>
      <c r="Y365" s="15" t="s">
        <v>368</v>
      </c>
      <c r="Z365" s="15" t="s">
        <v>1053</v>
      </c>
      <c r="AA365" s="15">
        <v>90.342000000000013</v>
      </c>
      <c r="AB365" s="15" t="s">
        <v>368</v>
      </c>
      <c r="AC365" s="15" t="s">
        <v>1053</v>
      </c>
      <c r="AD365" s="15">
        <v>203.04000000000002</v>
      </c>
      <c r="AE365" s="34" t="s">
        <v>368</v>
      </c>
      <c r="AF365" s="33" t="s">
        <v>1054</v>
      </c>
      <c r="AG365" s="15">
        <v>39</v>
      </c>
      <c r="AH365" s="15">
        <v>39</v>
      </c>
      <c r="AI365" s="15">
        <v>78</v>
      </c>
      <c r="AJ365" s="15">
        <v>156</v>
      </c>
      <c r="AK365" s="32" t="s">
        <v>1047</v>
      </c>
      <c r="AL365" s="27"/>
    </row>
    <row r="366" spans="1:38" ht="13.5" customHeight="1" x14ac:dyDescent="0.25">
      <c r="A366" s="3">
        <v>127</v>
      </c>
      <c r="B366" s="62"/>
      <c r="C366" s="62"/>
      <c r="D366" s="62"/>
      <c r="E366" s="62"/>
      <c r="F366" s="63"/>
      <c r="G366" s="26">
        <v>45961</v>
      </c>
      <c r="H366" s="31" t="s">
        <v>659</v>
      </c>
      <c r="I366" s="5" t="s">
        <v>659</v>
      </c>
      <c r="J366" s="5" t="s">
        <v>659</v>
      </c>
      <c r="K366" s="5" t="s">
        <v>659</v>
      </c>
      <c r="L366" s="5" t="s">
        <v>659</v>
      </c>
      <c r="M366" s="5" t="s">
        <v>659</v>
      </c>
      <c r="N366" s="5" t="s">
        <v>659</v>
      </c>
      <c r="O366" s="5" t="s">
        <v>659</v>
      </c>
      <c r="P366" s="5" t="s">
        <v>659</v>
      </c>
      <c r="Q366" s="5" t="s">
        <v>659</v>
      </c>
      <c r="R366" s="5" t="s">
        <v>659</v>
      </c>
      <c r="S366" s="32" t="s">
        <v>659</v>
      </c>
      <c r="T366" s="33" t="s">
        <v>1055</v>
      </c>
      <c r="U366" s="15">
        <v>60.480000000000004</v>
      </c>
      <c r="V366" s="15" t="s">
        <v>345</v>
      </c>
      <c r="W366" s="15" t="s">
        <v>1055</v>
      </c>
      <c r="X366" s="15">
        <v>60.480000000000004</v>
      </c>
      <c r="Y366" s="15" t="s">
        <v>345</v>
      </c>
      <c r="Z366" s="15" t="s">
        <v>1055</v>
      </c>
      <c r="AA366" s="15">
        <v>165.08880000000002</v>
      </c>
      <c r="AB366" s="15" t="s">
        <v>345</v>
      </c>
      <c r="AC366" s="15" t="s">
        <v>1055</v>
      </c>
      <c r="AD366" s="15">
        <v>345.26519999999999</v>
      </c>
      <c r="AE366" s="34" t="s">
        <v>345</v>
      </c>
      <c r="AF366" s="33" t="s">
        <v>1054</v>
      </c>
      <c r="AG366" s="15">
        <v>59</v>
      </c>
      <c r="AH366" s="15">
        <v>59</v>
      </c>
      <c r="AI366" s="15">
        <v>118</v>
      </c>
      <c r="AJ366" s="15">
        <v>236</v>
      </c>
      <c r="AK366" s="32" t="s">
        <v>1047</v>
      </c>
      <c r="AL366" s="27"/>
    </row>
    <row r="367" spans="1:38" ht="13.5" customHeight="1" x14ac:dyDescent="0.25">
      <c r="A367" s="3">
        <v>127</v>
      </c>
      <c r="B367" s="62"/>
      <c r="C367" s="62"/>
      <c r="D367" s="62"/>
      <c r="E367" s="62"/>
      <c r="F367" s="63"/>
      <c r="G367" s="26">
        <v>45964</v>
      </c>
      <c r="H367" s="31" t="s">
        <v>659</v>
      </c>
      <c r="I367" s="5" t="s">
        <v>659</v>
      </c>
      <c r="J367" s="5" t="s">
        <v>659</v>
      </c>
      <c r="K367" s="5" t="s">
        <v>659</v>
      </c>
      <c r="L367" s="5" t="s">
        <v>659</v>
      </c>
      <c r="M367" s="5" t="s">
        <v>659</v>
      </c>
      <c r="N367" s="5" t="s">
        <v>659</v>
      </c>
      <c r="O367" s="5" t="s">
        <v>659</v>
      </c>
      <c r="P367" s="5" t="s">
        <v>659</v>
      </c>
      <c r="Q367" s="5" t="s">
        <v>659</v>
      </c>
      <c r="R367" s="5" t="s">
        <v>659</v>
      </c>
      <c r="S367" s="32" t="s">
        <v>659</v>
      </c>
      <c r="T367" s="33" t="s">
        <v>1056</v>
      </c>
      <c r="U367" s="15">
        <v>76.680000000000007</v>
      </c>
      <c r="V367" s="15" t="s">
        <v>368</v>
      </c>
      <c r="W367" s="15" t="s">
        <v>1056</v>
      </c>
      <c r="X367" s="15">
        <v>76.680000000000007</v>
      </c>
      <c r="Y367" s="15" t="s">
        <v>368</v>
      </c>
      <c r="Z367" s="15" t="s">
        <v>1056</v>
      </c>
      <c r="AA367" s="15">
        <v>203.69880000000003</v>
      </c>
      <c r="AB367" s="15" t="s">
        <v>368</v>
      </c>
      <c r="AC367" s="15" t="s">
        <v>1056</v>
      </c>
      <c r="AD367" s="15">
        <v>458.90280000000007</v>
      </c>
      <c r="AE367" s="34" t="s">
        <v>345</v>
      </c>
      <c r="AF367" s="33" t="s">
        <v>1054</v>
      </c>
      <c r="AG367" s="15">
        <v>49</v>
      </c>
      <c r="AH367" s="15">
        <v>49</v>
      </c>
      <c r="AI367" s="15">
        <v>98</v>
      </c>
      <c r="AJ367" s="15">
        <v>196</v>
      </c>
      <c r="AK367" s="32" t="s">
        <v>1047</v>
      </c>
      <c r="AL367" s="27"/>
    </row>
    <row r="368" spans="1:38" ht="13.5" customHeight="1" x14ac:dyDescent="0.25">
      <c r="A368" s="3">
        <v>128</v>
      </c>
      <c r="B368" s="62" t="s">
        <v>79</v>
      </c>
      <c r="C368" s="62" t="s">
        <v>398</v>
      </c>
      <c r="D368" s="62" t="s">
        <v>54</v>
      </c>
      <c r="E368" s="62" t="s">
        <v>398</v>
      </c>
      <c r="F368" s="63">
        <v>45957</v>
      </c>
      <c r="G368" s="26">
        <v>45959</v>
      </c>
      <c r="H368" s="31" t="s">
        <v>1077</v>
      </c>
      <c r="I368" s="15">
        <v>87.48</v>
      </c>
      <c r="J368" s="15" t="s">
        <v>401</v>
      </c>
      <c r="K368" s="5" t="s">
        <v>1077</v>
      </c>
      <c r="L368" s="15">
        <v>87.48</v>
      </c>
      <c r="M368" s="15" t="s">
        <v>401</v>
      </c>
      <c r="N368" s="5" t="s">
        <v>1077</v>
      </c>
      <c r="O368" s="15">
        <v>244.86840000000001</v>
      </c>
      <c r="P368" s="15" t="s">
        <v>401</v>
      </c>
      <c r="Q368" s="5" t="s">
        <v>1077</v>
      </c>
      <c r="R368" s="15">
        <v>467.04599999999999</v>
      </c>
      <c r="S368" s="34" t="s">
        <v>401</v>
      </c>
      <c r="T368" s="33" t="s">
        <v>1078</v>
      </c>
      <c r="U368" s="15">
        <v>112.32000000000001</v>
      </c>
      <c r="V368" s="15" t="s">
        <v>401</v>
      </c>
      <c r="W368" s="15" t="s">
        <v>1078</v>
      </c>
      <c r="X368" s="15">
        <v>201.96</v>
      </c>
      <c r="Y368" s="15" t="s">
        <v>401</v>
      </c>
      <c r="Z368" s="15" t="s">
        <v>1078</v>
      </c>
      <c r="AA368" s="15">
        <v>312.70320000000004</v>
      </c>
      <c r="AB368" s="15" t="s">
        <v>401</v>
      </c>
      <c r="AC368" s="15" t="s">
        <v>1078</v>
      </c>
      <c r="AD368" s="15">
        <v>630.79560000000015</v>
      </c>
      <c r="AE368" s="34" t="s">
        <v>401</v>
      </c>
      <c r="AF368" s="33" t="s">
        <v>1075</v>
      </c>
      <c r="AG368" s="15">
        <v>69.8</v>
      </c>
      <c r="AH368" s="15">
        <v>69.8</v>
      </c>
      <c r="AI368" s="15">
        <v>139.6</v>
      </c>
      <c r="AJ368" s="15">
        <v>256.8</v>
      </c>
      <c r="AK368" s="32" t="s">
        <v>1047</v>
      </c>
      <c r="AL368" s="27"/>
    </row>
    <row r="369" spans="1:38" ht="13.5" customHeight="1" x14ac:dyDescent="0.25">
      <c r="A369" s="3">
        <v>128</v>
      </c>
      <c r="B369" s="62"/>
      <c r="C369" s="62"/>
      <c r="D369" s="62"/>
      <c r="E369" s="62"/>
      <c r="F369" s="62"/>
      <c r="G369" s="26">
        <v>45961</v>
      </c>
      <c r="H369" s="31" t="s">
        <v>659</v>
      </c>
      <c r="I369" s="5" t="s">
        <v>659</v>
      </c>
      <c r="J369" s="5" t="s">
        <v>659</v>
      </c>
      <c r="K369" s="5" t="s">
        <v>1079</v>
      </c>
      <c r="L369" s="15">
        <v>105.84</v>
      </c>
      <c r="M369" s="15" t="s">
        <v>347</v>
      </c>
      <c r="N369" s="5" t="s">
        <v>1079</v>
      </c>
      <c r="O369" s="15">
        <v>335.88</v>
      </c>
      <c r="P369" s="15" t="s">
        <v>347</v>
      </c>
      <c r="Q369" s="5" t="s">
        <v>1079</v>
      </c>
      <c r="R369" s="15">
        <v>702</v>
      </c>
      <c r="S369" s="34" t="s">
        <v>347</v>
      </c>
      <c r="T369" s="33" t="s">
        <v>1080</v>
      </c>
      <c r="U369" s="15">
        <v>172.8</v>
      </c>
      <c r="V369" s="15" t="s">
        <v>95</v>
      </c>
      <c r="W369" s="15" t="s">
        <v>1080</v>
      </c>
      <c r="X369" s="15">
        <v>197.85599999999999</v>
      </c>
      <c r="Y369" s="15" t="s">
        <v>95</v>
      </c>
      <c r="Z369" s="15" t="s">
        <v>1080</v>
      </c>
      <c r="AA369" s="15">
        <v>382.0068</v>
      </c>
      <c r="AB369" s="15" t="s">
        <v>95</v>
      </c>
      <c r="AC369" s="15" t="s">
        <v>1080</v>
      </c>
      <c r="AD369" s="15">
        <v>993.47040000000004</v>
      </c>
      <c r="AE369" s="34" t="s">
        <v>95</v>
      </c>
      <c r="AF369" s="33" t="s">
        <v>1075</v>
      </c>
      <c r="AG369" s="15">
        <v>69.8</v>
      </c>
      <c r="AH369" s="15">
        <v>69.8</v>
      </c>
      <c r="AI369" s="15">
        <v>139.6</v>
      </c>
      <c r="AJ369" s="15">
        <v>256.8</v>
      </c>
      <c r="AK369" s="32" t="s">
        <v>1047</v>
      </c>
      <c r="AL369" s="27"/>
    </row>
    <row r="370" spans="1:38" ht="13.5" customHeight="1" x14ac:dyDescent="0.25">
      <c r="A370" s="3">
        <v>128</v>
      </c>
      <c r="B370" s="62"/>
      <c r="C370" s="62"/>
      <c r="D370" s="62"/>
      <c r="E370" s="62"/>
      <c r="F370" s="62"/>
      <c r="G370" s="26">
        <v>45964</v>
      </c>
      <c r="H370" s="31" t="s">
        <v>659</v>
      </c>
      <c r="I370" s="5" t="s">
        <v>659</v>
      </c>
      <c r="J370" s="5" t="s">
        <v>659</v>
      </c>
      <c r="K370" s="5" t="s">
        <v>659</v>
      </c>
      <c r="L370" s="5" t="s">
        <v>659</v>
      </c>
      <c r="M370" s="5" t="s">
        <v>659</v>
      </c>
      <c r="N370" s="5" t="s">
        <v>659</v>
      </c>
      <c r="O370" s="5" t="s">
        <v>659</v>
      </c>
      <c r="P370" s="5" t="s">
        <v>659</v>
      </c>
      <c r="Q370" s="5" t="s">
        <v>659</v>
      </c>
      <c r="R370" s="5" t="s">
        <v>659</v>
      </c>
      <c r="S370" s="32" t="s">
        <v>659</v>
      </c>
      <c r="T370" s="54" t="s">
        <v>1073</v>
      </c>
      <c r="U370" s="15">
        <v>91.335599999999999</v>
      </c>
      <c r="V370" s="15" t="s">
        <v>95</v>
      </c>
      <c r="W370" s="15" t="s">
        <v>1073</v>
      </c>
      <c r="X370" s="15">
        <v>116.3916</v>
      </c>
      <c r="Y370" s="15" t="s">
        <v>95</v>
      </c>
      <c r="Z370" s="15" t="s">
        <v>1073</v>
      </c>
      <c r="AA370" s="15">
        <v>213.89400000000003</v>
      </c>
      <c r="AB370" s="15" t="s">
        <v>95</v>
      </c>
      <c r="AC370" s="15" t="s">
        <v>1081</v>
      </c>
      <c r="AD370" s="15">
        <v>470.40480000000002</v>
      </c>
      <c r="AE370" s="34" t="s">
        <v>95</v>
      </c>
      <c r="AF370" s="33" t="s">
        <v>1075</v>
      </c>
      <c r="AG370" s="15">
        <v>69.8</v>
      </c>
      <c r="AH370" s="15">
        <v>69.8</v>
      </c>
      <c r="AI370" s="15">
        <v>139.6</v>
      </c>
      <c r="AJ370" s="15">
        <v>256.8</v>
      </c>
      <c r="AK370" s="32" t="s">
        <v>1047</v>
      </c>
      <c r="AL370" s="27"/>
    </row>
    <row r="371" spans="1:38" ht="13.5" customHeight="1" x14ac:dyDescent="0.25">
      <c r="A371" s="3">
        <v>129</v>
      </c>
      <c r="B371" s="62" t="s">
        <v>15</v>
      </c>
      <c r="C371" s="62" t="s">
        <v>134</v>
      </c>
      <c r="D371" s="62" t="s">
        <v>10</v>
      </c>
      <c r="E371" s="62" t="s">
        <v>134</v>
      </c>
      <c r="F371" s="63">
        <v>45969</v>
      </c>
      <c r="G371" s="26">
        <v>45971</v>
      </c>
      <c r="H371" s="31" t="s">
        <v>659</v>
      </c>
      <c r="I371" s="5" t="s">
        <v>659</v>
      </c>
      <c r="J371" s="5" t="s">
        <v>659</v>
      </c>
      <c r="K371" s="5" t="s">
        <v>659</v>
      </c>
      <c r="L371" s="5" t="s">
        <v>659</v>
      </c>
      <c r="M371" s="5" t="s">
        <v>659</v>
      </c>
      <c r="N371" s="5" t="s">
        <v>659</v>
      </c>
      <c r="O371" s="5" t="s">
        <v>659</v>
      </c>
      <c r="P371" s="5" t="s">
        <v>659</v>
      </c>
      <c r="Q371" s="5" t="s">
        <v>659</v>
      </c>
      <c r="R371" s="5" t="s">
        <v>659</v>
      </c>
      <c r="S371" s="32" t="s">
        <v>659</v>
      </c>
      <c r="T371" s="33" t="s">
        <v>1311</v>
      </c>
      <c r="U371" s="15">
        <v>176.55</v>
      </c>
      <c r="V371" s="15" t="s">
        <v>345</v>
      </c>
      <c r="W371" s="15" t="s">
        <v>1311</v>
      </c>
      <c r="X371" s="15">
        <v>176.55</v>
      </c>
      <c r="Y371" s="15" t="s">
        <v>345</v>
      </c>
      <c r="Z371" s="15" t="s">
        <v>1311</v>
      </c>
      <c r="AA371" s="15">
        <v>395.63250000000005</v>
      </c>
      <c r="AB371" s="15" t="s">
        <v>345</v>
      </c>
      <c r="AC371" s="15" t="s">
        <v>1311</v>
      </c>
      <c r="AD371" s="15">
        <v>753.01250000000005</v>
      </c>
      <c r="AE371" s="34" t="s">
        <v>345</v>
      </c>
      <c r="AF371" s="33" t="s">
        <v>1312</v>
      </c>
      <c r="AG371" s="15">
        <v>49.9</v>
      </c>
      <c r="AH371" s="15">
        <v>49.9</v>
      </c>
      <c r="AI371" s="15">
        <v>99.8</v>
      </c>
      <c r="AJ371" s="15">
        <v>99.8</v>
      </c>
      <c r="AK371" s="32" t="s">
        <v>199</v>
      </c>
      <c r="AL371" s="27"/>
    </row>
    <row r="372" spans="1:38" ht="13.5" customHeight="1" x14ac:dyDescent="0.25">
      <c r="A372" s="3">
        <v>129</v>
      </c>
      <c r="B372" s="62"/>
      <c r="C372" s="62"/>
      <c r="D372" s="62"/>
      <c r="E372" s="62"/>
      <c r="F372" s="63"/>
      <c r="G372" s="26">
        <v>45973</v>
      </c>
      <c r="H372" s="31" t="s">
        <v>659</v>
      </c>
      <c r="I372" s="5" t="s">
        <v>659</v>
      </c>
      <c r="J372" s="5" t="s">
        <v>659</v>
      </c>
      <c r="K372" s="5" t="s">
        <v>659</v>
      </c>
      <c r="L372" s="5" t="s">
        <v>659</v>
      </c>
      <c r="M372" s="5" t="s">
        <v>659</v>
      </c>
      <c r="N372" s="5" t="s">
        <v>659</v>
      </c>
      <c r="O372" s="5" t="s">
        <v>659</v>
      </c>
      <c r="P372" s="5" t="s">
        <v>659</v>
      </c>
      <c r="Q372" s="5" t="s">
        <v>659</v>
      </c>
      <c r="R372" s="5" t="s">
        <v>659</v>
      </c>
      <c r="S372" s="32" t="s">
        <v>659</v>
      </c>
      <c r="T372" s="33" t="s">
        <v>1311</v>
      </c>
      <c r="U372" s="15">
        <v>176.55</v>
      </c>
      <c r="V372" s="15" t="s">
        <v>345</v>
      </c>
      <c r="W372" s="15" t="s">
        <v>1311</v>
      </c>
      <c r="X372" s="15">
        <v>176.55</v>
      </c>
      <c r="Y372" s="15" t="s">
        <v>345</v>
      </c>
      <c r="Z372" s="15" t="s">
        <v>1311</v>
      </c>
      <c r="AA372" s="15">
        <v>395.09750000000003</v>
      </c>
      <c r="AB372" s="15" t="s">
        <v>345</v>
      </c>
      <c r="AC372" s="15" t="s">
        <v>1311</v>
      </c>
      <c r="AD372" s="15">
        <v>756.3723</v>
      </c>
      <c r="AE372" s="34" t="s">
        <v>345</v>
      </c>
      <c r="AF372" s="33" t="s">
        <v>1312</v>
      </c>
      <c r="AG372" s="15">
        <v>44.9</v>
      </c>
      <c r="AH372" s="15">
        <v>44.9</v>
      </c>
      <c r="AI372" s="15">
        <v>89.8</v>
      </c>
      <c r="AJ372" s="15">
        <v>89.8</v>
      </c>
      <c r="AK372" s="32" t="s">
        <v>199</v>
      </c>
      <c r="AL372" s="27"/>
    </row>
    <row r="373" spans="1:38" ht="13.5" customHeight="1" x14ac:dyDescent="0.25">
      <c r="A373" s="3">
        <v>129</v>
      </c>
      <c r="B373" s="62"/>
      <c r="C373" s="62"/>
      <c r="D373" s="62"/>
      <c r="E373" s="62"/>
      <c r="F373" s="63"/>
      <c r="G373" s="26">
        <v>45976</v>
      </c>
      <c r="H373" s="31" t="s">
        <v>659</v>
      </c>
      <c r="I373" s="5" t="s">
        <v>659</v>
      </c>
      <c r="J373" s="5" t="s">
        <v>659</v>
      </c>
      <c r="K373" s="5" t="s">
        <v>659</v>
      </c>
      <c r="L373" s="5" t="s">
        <v>659</v>
      </c>
      <c r="M373" s="5" t="s">
        <v>659</v>
      </c>
      <c r="N373" s="5" t="s">
        <v>659</v>
      </c>
      <c r="O373" s="5" t="s">
        <v>659</v>
      </c>
      <c r="P373" s="5" t="s">
        <v>659</v>
      </c>
      <c r="Q373" s="5" t="s">
        <v>659</v>
      </c>
      <c r="R373" s="5" t="s">
        <v>659</v>
      </c>
      <c r="S373" s="32" t="s">
        <v>659</v>
      </c>
      <c r="T373" s="33" t="s">
        <v>1311</v>
      </c>
      <c r="U373" s="15">
        <v>150.87</v>
      </c>
      <c r="V373" s="15" t="s">
        <v>345</v>
      </c>
      <c r="W373" s="15" t="s">
        <v>1311</v>
      </c>
      <c r="X373" s="15">
        <v>150.87</v>
      </c>
      <c r="Y373" s="15" t="s">
        <v>345</v>
      </c>
      <c r="Z373" s="15" t="s">
        <v>1311</v>
      </c>
      <c r="AA373" s="15">
        <v>345.69560000000001</v>
      </c>
      <c r="AB373" s="15" t="s">
        <v>345</v>
      </c>
      <c r="AC373" s="15" t="s">
        <v>1311</v>
      </c>
      <c r="AD373" s="15">
        <v>662.20159999999998</v>
      </c>
      <c r="AE373" s="34" t="s">
        <v>345</v>
      </c>
      <c r="AF373" s="33" t="s">
        <v>1313</v>
      </c>
      <c r="AG373" s="15">
        <v>59.9</v>
      </c>
      <c r="AH373" s="15">
        <v>59.9</v>
      </c>
      <c r="AI373" s="15">
        <v>119.8</v>
      </c>
      <c r="AJ373" s="15">
        <v>119.8</v>
      </c>
      <c r="AK373" s="32" t="s">
        <v>199</v>
      </c>
      <c r="AL373" s="27"/>
    </row>
    <row r="374" spans="1:38" ht="13.5" customHeight="1" x14ac:dyDescent="0.25">
      <c r="A374" s="3">
        <v>130</v>
      </c>
      <c r="B374" s="60" t="s">
        <v>29</v>
      </c>
      <c r="C374" s="60" t="s">
        <v>780</v>
      </c>
      <c r="D374" s="60" t="s">
        <v>16</v>
      </c>
      <c r="E374" s="60" t="s">
        <v>192</v>
      </c>
      <c r="F374" s="61">
        <v>45953</v>
      </c>
      <c r="G374" s="13">
        <v>45955</v>
      </c>
      <c r="H374" s="31" t="s">
        <v>834</v>
      </c>
      <c r="I374" s="5">
        <v>217.99</v>
      </c>
      <c r="J374" s="5" t="s">
        <v>88</v>
      </c>
      <c r="K374" s="5" t="s">
        <v>834</v>
      </c>
      <c r="L374" s="5">
        <v>237.98</v>
      </c>
      <c r="M374" s="5" t="s">
        <v>88</v>
      </c>
      <c r="N374" s="5" t="s">
        <v>834</v>
      </c>
      <c r="O374" s="5">
        <v>494.97</v>
      </c>
      <c r="P374" s="5" t="s">
        <v>88</v>
      </c>
      <c r="Q374" s="5" t="s">
        <v>834</v>
      </c>
      <c r="R374" s="5">
        <v>1072.43</v>
      </c>
      <c r="S374" s="32" t="s">
        <v>95</v>
      </c>
      <c r="T374" s="31" t="s">
        <v>830</v>
      </c>
      <c r="U374" s="5">
        <v>511.99</v>
      </c>
      <c r="V374" s="5" t="s">
        <v>98</v>
      </c>
      <c r="W374" s="5" t="s">
        <v>830</v>
      </c>
      <c r="X374" s="5">
        <v>511.99</v>
      </c>
      <c r="Y374" s="5" t="s">
        <v>98</v>
      </c>
      <c r="Z374" s="5" t="s">
        <v>830</v>
      </c>
      <c r="AA374" s="5">
        <v>1051.98</v>
      </c>
      <c r="AB374" s="5" t="s">
        <v>98</v>
      </c>
      <c r="AC374" s="5" t="s">
        <v>828</v>
      </c>
      <c r="AD374" s="5">
        <v>1875.97</v>
      </c>
      <c r="AE374" s="32" t="s">
        <v>98</v>
      </c>
      <c r="AF374" s="31" t="s">
        <v>835</v>
      </c>
      <c r="AG374" s="5">
        <v>68.17</v>
      </c>
      <c r="AH374" s="5">
        <v>68.17</v>
      </c>
      <c r="AI374" s="5">
        <v>136.34</v>
      </c>
      <c r="AJ374" s="5">
        <v>204.5</v>
      </c>
      <c r="AK374" s="32" t="s">
        <v>821</v>
      </c>
      <c r="AL374" s="27"/>
    </row>
    <row r="375" spans="1:38" ht="13.5" customHeight="1" x14ac:dyDescent="0.25">
      <c r="A375" s="3">
        <v>130</v>
      </c>
      <c r="B375" s="60"/>
      <c r="C375" s="60"/>
      <c r="D375" s="60"/>
      <c r="E375" s="60"/>
      <c r="F375" s="60"/>
      <c r="G375" s="13">
        <v>45957</v>
      </c>
      <c r="H375" s="31" t="s">
        <v>659</v>
      </c>
      <c r="I375" s="5" t="s">
        <v>659</v>
      </c>
      <c r="J375" s="5" t="s">
        <v>659</v>
      </c>
      <c r="K375" s="5" t="s">
        <v>659</v>
      </c>
      <c r="L375" s="5" t="s">
        <v>659</v>
      </c>
      <c r="M375" s="5" t="s">
        <v>659</v>
      </c>
      <c r="N375" s="5" t="s">
        <v>833</v>
      </c>
      <c r="O375" s="5">
        <v>391.82</v>
      </c>
      <c r="P375" s="5" t="s">
        <v>836</v>
      </c>
      <c r="Q375" s="5" t="s">
        <v>833</v>
      </c>
      <c r="R375" s="5">
        <v>779.97</v>
      </c>
      <c r="S375" s="32" t="s">
        <v>98</v>
      </c>
      <c r="T375" s="31" t="s">
        <v>827</v>
      </c>
      <c r="U375" s="5">
        <v>197</v>
      </c>
      <c r="V375" s="5" t="s">
        <v>803</v>
      </c>
      <c r="W375" s="5" t="s">
        <v>827</v>
      </c>
      <c r="X375" s="5">
        <v>197</v>
      </c>
      <c r="Y375" s="5" t="s">
        <v>803</v>
      </c>
      <c r="Z375" s="5" t="s">
        <v>826</v>
      </c>
      <c r="AA375" s="5">
        <v>856.98</v>
      </c>
      <c r="AB375" s="5" t="s">
        <v>98</v>
      </c>
      <c r="AC375" s="5" t="s">
        <v>820</v>
      </c>
      <c r="AD375" s="5">
        <v>981</v>
      </c>
      <c r="AE375" s="32" t="s">
        <v>803</v>
      </c>
      <c r="AF375" s="31" t="s">
        <v>831</v>
      </c>
      <c r="AG375" s="5">
        <v>43.01</v>
      </c>
      <c r="AH375" s="5">
        <v>43.01</v>
      </c>
      <c r="AI375" s="5">
        <v>86.01</v>
      </c>
      <c r="AJ375" s="5">
        <v>129.02000000000001</v>
      </c>
      <c r="AK375" s="32" t="s">
        <v>821</v>
      </c>
      <c r="AL375" s="27"/>
    </row>
    <row r="376" spans="1:38" ht="13.5" customHeight="1" x14ac:dyDescent="0.25">
      <c r="A376" s="3">
        <v>130</v>
      </c>
      <c r="B376" s="60"/>
      <c r="C376" s="60"/>
      <c r="D376" s="60"/>
      <c r="E376" s="60"/>
      <c r="F376" s="60"/>
      <c r="G376" s="13">
        <v>45960</v>
      </c>
      <c r="H376" s="31" t="s">
        <v>837</v>
      </c>
      <c r="I376" s="5">
        <v>95.95</v>
      </c>
      <c r="J376" s="5" t="s">
        <v>95</v>
      </c>
      <c r="K376" s="5" t="s">
        <v>838</v>
      </c>
      <c r="L376" s="5">
        <v>166.97</v>
      </c>
      <c r="M376" s="5" t="s">
        <v>174</v>
      </c>
      <c r="N376" s="5" t="s">
        <v>838</v>
      </c>
      <c r="O376" s="5">
        <v>374.98</v>
      </c>
      <c r="P376" s="5" t="s">
        <v>98</v>
      </c>
      <c r="Q376" s="5" t="s">
        <v>839</v>
      </c>
      <c r="R376" s="5">
        <v>687.37</v>
      </c>
      <c r="S376" s="32" t="s">
        <v>95</v>
      </c>
      <c r="T376" s="31" t="s">
        <v>820</v>
      </c>
      <c r="U376" s="5">
        <v>197</v>
      </c>
      <c r="V376" s="5" t="s">
        <v>803</v>
      </c>
      <c r="W376" s="5" t="s">
        <v>820</v>
      </c>
      <c r="X376" s="5">
        <v>197</v>
      </c>
      <c r="Y376" s="5" t="s">
        <v>803</v>
      </c>
      <c r="Z376" s="5" t="s">
        <v>828</v>
      </c>
      <c r="AA376" s="5">
        <v>546.99</v>
      </c>
      <c r="AB376" s="5" t="s">
        <v>96</v>
      </c>
      <c r="AC376" s="5" t="s">
        <v>820</v>
      </c>
      <c r="AD376" s="5">
        <v>989.99</v>
      </c>
      <c r="AE376" s="32" t="s">
        <v>96</v>
      </c>
      <c r="AF376" s="31" t="s">
        <v>840</v>
      </c>
      <c r="AG376" s="5">
        <v>24.59</v>
      </c>
      <c r="AH376" s="5">
        <v>24.59</v>
      </c>
      <c r="AI376" s="5">
        <v>49.17</v>
      </c>
      <c r="AJ376" s="5">
        <v>77.87</v>
      </c>
      <c r="AK376" s="32" t="s">
        <v>821</v>
      </c>
      <c r="AL376" s="27"/>
    </row>
    <row r="377" spans="1:38" ht="13.5" customHeight="1" x14ac:dyDescent="0.25">
      <c r="A377" s="3">
        <v>131</v>
      </c>
      <c r="B377" s="60" t="s">
        <v>82</v>
      </c>
      <c r="C377" s="60" t="s">
        <v>899</v>
      </c>
      <c r="D377" s="60" t="s">
        <v>83</v>
      </c>
      <c r="E377" s="60" t="s">
        <v>899</v>
      </c>
      <c r="F377" s="61">
        <v>45949</v>
      </c>
      <c r="G377" s="13">
        <v>45951</v>
      </c>
      <c r="H377" s="31" t="s">
        <v>2017</v>
      </c>
      <c r="I377" s="5">
        <v>58.78</v>
      </c>
      <c r="J377" s="5" t="s">
        <v>943</v>
      </c>
      <c r="K377" s="5" t="s">
        <v>2019</v>
      </c>
      <c r="L377" s="5">
        <v>112.23</v>
      </c>
      <c r="M377" s="5" t="s">
        <v>446</v>
      </c>
      <c r="N377" s="5" t="s">
        <v>2017</v>
      </c>
      <c r="O377" s="5" t="s">
        <v>944</v>
      </c>
      <c r="P377" s="5" t="s">
        <v>347</v>
      </c>
      <c r="Q377" s="5" t="s">
        <v>2017</v>
      </c>
      <c r="R377" s="5" t="s">
        <v>945</v>
      </c>
      <c r="S377" s="32" t="s">
        <v>347</v>
      </c>
      <c r="T377" s="31" t="s">
        <v>115</v>
      </c>
      <c r="U377" s="5" t="s">
        <v>115</v>
      </c>
      <c r="V377" s="5" t="s">
        <v>115</v>
      </c>
      <c r="W377" s="5" t="s">
        <v>115</v>
      </c>
      <c r="X377" s="5" t="s">
        <v>115</v>
      </c>
      <c r="Y377" s="5" t="s">
        <v>115</v>
      </c>
      <c r="Z377" s="5" t="s">
        <v>115</v>
      </c>
      <c r="AA377" s="5" t="s">
        <v>115</v>
      </c>
      <c r="AB377" s="5" t="s">
        <v>115</v>
      </c>
      <c r="AC377" s="5" t="s">
        <v>115</v>
      </c>
      <c r="AD377" s="5" t="s">
        <v>115</v>
      </c>
      <c r="AE377" s="32" t="s">
        <v>115</v>
      </c>
      <c r="AF377" s="31" t="s">
        <v>2024</v>
      </c>
      <c r="AG377" s="5">
        <v>151</v>
      </c>
      <c r="AH377" s="5">
        <v>151</v>
      </c>
      <c r="AI377" s="5">
        <v>302</v>
      </c>
      <c r="AJ377" s="5">
        <v>453</v>
      </c>
      <c r="AK377" s="32" t="s">
        <v>946</v>
      </c>
      <c r="AL377" s="27"/>
    </row>
    <row r="378" spans="1:38" ht="13.5" customHeight="1" x14ac:dyDescent="0.25">
      <c r="A378" s="3">
        <v>131</v>
      </c>
      <c r="B378" s="60"/>
      <c r="C378" s="60"/>
      <c r="D378" s="60"/>
      <c r="E378" s="60"/>
      <c r="F378" s="60"/>
      <c r="G378" s="13">
        <v>45953</v>
      </c>
      <c r="H378" s="31" t="s">
        <v>2018</v>
      </c>
      <c r="I378" s="5" t="s">
        <v>947</v>
      </c>
      <c r="J378" s="5" t="s">
        <v>347</v>
      </c>
      <c r="K378" s="5" t="s">
        <v>2020</v>
      </c>
      <c r="L378" s="5" t="s">
        <v>948</v>
      </c>
      <c r="M378" s="5" t="s">
        <v>347</v>
      </c>
      <c r="N378" s="5" t="s">
        <v>2021</v>
      </c>
      <c r="O378" s="5">
        <v>482.53</v>
      </c>
      <c r="P378" s="5" t="s">
        <v>446</v>
      </c>
      <c r="Q378" s="5" t="s">
        <v>2021</v>
      </c>
      <c r="R378" s="5" t="s">
        <v>949</v>
      </c>
      <c r="S378" s="32" t="s">
        <v>347</v>
      </c>
      <c r="T378" s="31" t="s">
        <v>115</v>
      </c>
      <c r="U378" s="5" t="s">
        <v>115</v>
      </c>
      <c r="V378" s="5" t="s">
        <v>115</v>
      </c>
      <c r="W378" s="5" t="s">
        <v>115</v>
      </c>
      <c r="X378" s="5" t="s">
        <v>115</v>
      </c>
      <c r="Y378" s="5" t="s">
        <v>115</v>
      </c>
      <c r="Z378" s="5" t="s">
        <v>115</v>
      </c>
      <c r="AA378" s="5" t="s">
        <v>115</v>
      </c>
      <c r="AB378" s="5" t="s">
        <v>115</v>
      </c>
      <c r="AC378" s="5" t="s">
        <v>115</v>
      </c>
      <c r="AD378" s="5" t="s">
        <v>115</v>
      </c>
      <c r="AE378" s="32" t="s">
        <v>115</v>
      </c>
      <c r="AF378" s="31" t="s">
        <v>2025</v>
      </c>
      <c r="AG378" s="5">
        <v>80</v>
      </c>
      <c r="AH378" s="5">
        <v>80</v>
      </c>
      <c r="AI378" s="5">
        <v>160</v>
      </c>
      <c r="AJ378" s="5">
        <v>240</v>
      </c>
      <c r="AK378" s="32" t="s">
        <v>946</v>
      </c>
      <c r="AL378" s="27"/>
    </row>
    <row r="379" spans="1:38" ht="13.5" customHeight="1" x14ac:dyDescent="0.25">
      <c r="A379" s="3">
        <v>131</v>
      </c>
      <c r="B379" s="60"/>
      <c r="C379" s="60"/>
      <c r="D379" s="60"/>
      <c r="E379" s="60"/>
      <c r="F379" s="60"/>
      <c r="G379" s="13">
        <v>45956</v>
      </c>
      <c r="H379" s="31" t="s">
        <v>659</v>
      </c>
      <c r="I379" s="5" t="s">
        <v>659</v>
      </c>
      <c r="J379" s="5" t="s">
        <v>659</v>
      </c>
      <c r="K379" s="5" t="s">
        <v>659</v>
      </c>
      <c r="L379" s="5" t="s">
        <v>659</v>
      </c>
      <c r="M379" s="5" t="s">
        <v>659</v>
      </c>
      <c r="N379" s="5" t="s">
        <v>2022</v>
      </c>
      <c r="O379" s="5" t="s">
        <v>951</v>
      </c>
      <c r="P379" s="5" t="s">
        <v>347</v>
      </c>
      <c r="Q379" s="5" t="s">
        <v>2023</v>
      </c>
      <c r="R379" s="5">
        <v>1952.1</v>
      </c>
      <c r="S379" s="32" t="s">
        <v>952</v>
      </c>
      <c r="T379" s="31" t="s">
        <v>950</v>
      </c>
      <c r="U379" s="5">
        <v>258.99</v>
      </c>
      <c r="V379" s="5" t="s">
        <v>418</v>
      </c>
      <c r="W379" s="5" t="s">
        <v>950</v>
      </c>
      <c r="X379" s="5">
        <v>258.99</v>
      </c>
      <c r="Y379" s="5" t="s">
        <v>418</v>
      </c>
      <c r="Z379" s="5" t="s">
        <v>115</v>
      </c>
      <c r="AA379" s="5" t="s">
        <v>115</v>
      </c>
      <c r="AB379" s="5" t="s">
        <v>115</v>
      </c>
      <c r="AC379" s="5" t="s">
        <v>115</v>
      </c>
      <c r="AD379" s="5" t="s">
        <v>115</v>
      </c>
      <c r="AE379" s="32" t="s">
        <v>115</v>
      </c>
      <c r="AF379" s="31" t="s">
        <v>2026</v>
      </c>
      <c r="AG379" s="5">
        <v>118.5</v>
      </c>
      <c r="AH379" s="5">
        <v>118.5</v>
      </c>
      <c r="AI379" s="5">
        <v>299</v>
      </c>
      <c r="AJ379" s="5">
        <v>448.5</v>
      </c>
      <c r="AK379" s="32" t="s">
        <v>946</v>
      </c>
      <c r="AL379" s="27"/>
    </row>
    <row r="380" spans="1:38" ht="13.5" customHeight="1" x14ac:dyDescent="0.25">
      <c r="A380" s="3">
        <v>132</v>
      </c>
      <c r="B380" s="60" t="s">
        <v>31</v>
      </c>
      <c r="C380" s="60" t="s">
        <v>642</v>
      </c>
      <c r="D380" s="60" t="s">
        <v>32</v>
      </c>
      <c r="E380" s="60" t="s">
        <v>642</v>
      </c>
      <c r="F380" s="61">
        <v>45949</v>
      </c>
      <c r="G380" s="13">
        <v>45951</v>
      </c>
      <c r="H380" s="31" t="s">
        <v>659</v>
      </c>
      <c r="I380" s="5" t="s">
        <v>659</v>
      </c>
      <c r="J380" s="5" t="s">
        <v>659</v>
      </c>
      <c r="K380" s="5" t="s">
        <v>659</v>
      </c>
      <c r="L380" s="5" t="s">
        <v>659</v>
      </c>
      <c r="M380" s="5" t="s">
        <v>659</v>
      </c>
      <c r="N380" s="5" t="s">
        <v>659</v>
      </c>
      <c r="O380" s="5" t="s">
        <v>659</v>
      </c>
      <c r="P380" s="5" t="s">
        <v>659</v>
      </c>
      <c r="Q380" s="5" t="s">
        <v>659</v>
      </c>
      <c r="R380" s="5" t="s">
        <v>659</v>
      </c>
      <c r="S380" s="32" t="s">
        <v>659</v>
      </c>
      <c r="T380" s="31" t="s">
        <v>674</v>
      </c>
      <c r="U380" s="5">
        <v>63.79</v>
      </c>
      <c r="V380" s="5" t="s">
        <v>666</v>
      </c>
      <c r="W380" s="5" t="s">
        <v>674</v>
      </c>
      <c r="X380" s="5">
        <v>63.79</v>
      </c>
      <c r="Y380" s="5" t="s">
        <v>666</v>
      </c>
      <c r="Z380" s="5" t="s">
        <v>671</v>
      </c>
      <c r="AA380" s="5">
        <v>184</v>
      </c>
      <c r="AB380" s="5" t="s">
        <v>201</v>
      </c>
      <c r="AC380" s="5" t="s">
        <v>671</v>
      </c>
      <c r="AD380" s="5">
        <v>353</v>
      </c>
      <c r="AE380" s="32" t="s">
        <v>201</v>
      </c>
      <c r="AF380" s="31" t="s">
        <v>675</v>
      </c>
      <c r="AG380" s="5">
        <v>13.6</v>
      </c>
      <c r="AH380" s="5">
        <v>13.6</v>
      </c>
      <c r="AI380" s="5">
        <v>27.2</v>
      </c>
      <c r="AJ380" s="5">
        <v>39.9</v>
      </c>
      <c r="AK380" s="32" t="s">
        <v>672</v>
      </c>
      <c r="AL380" s="27"/>
    </row>
    <row r="381" spans="1:38" ht="13.5" customHeight="1" x14ac:dyDescent="0.25">
      <c r="A381" s="3">
        <v>132</v>
      </c>
      <c r="B381" s="60"/>
      <c r="C381" s="60"/>
      <c r="D381" s="60"/>
      <c r="E381" s="60"/>
      <c r="F381" s="61"/>
      <c r="G381" s="13">
        <v>45953</v>
      </c>
      <c r="H381" s="31" t="s">
        <v>659</v>
      </c>
      <c r="I381" s="5" t="s">
        <v>659</v>
      </c>
      <c r="J381" s="5" t="s">
        <v>659</v>
      </c>
      <c r="K381" s="5" t="s">
        <v>659</v>
      </c>
      <c r="L381" s="5" t="s">
        <v>659</v>
      </c>
      <c r="M381" s="5" t="s">
        <v>659</v>
      </c>
      <c r="N381" s="5" t="s">
        <v>659</v>
      </c>
      <c r="O381" s="5" t="s">
        <v>659</v>
      </c>
      <c r="P381" s="5" t="s">
        <v>659</v>
      </c>
      <c r="Q381" s="5" t="s">
        <v>659</v>
      </c>
      <c r="R381" s="5" t="s">
        <v>659</v>
      </c>
      <c r="S381" s="32" t="s">
        <v>659</v>
      </c>
      <c r="T381" s="31" t="s">
        <v>676</v>
      </c>
      <c r="U381" s="5">
        <v>63.79</v>
      </c>
      <c r="V381" s="5" t="s">
        <v>666</v>
      </c>
      <c r="W381" s="5" t="s">
        <v>676</v>
      </c>
      <c r="X381" s="5">
        <v>63.79</v>
      </c>
      <c r="Y381" s="5" t="s">
        <v>666</v>
      </c>
      <c r="Z381" s="5" t="s">
        <v>676</v>
      </c>
      <c r="AA381" s="5">
        <v>148.11000000000001</v>
      </c>
      <c r="AB381" s="5" t="s">
        <v>194</v>
      </c>
      <c r="AC381" s="5" t="s">
        <v>676</v>
      </c>
      <c r="AD381" s="5">
        <v>422.71</v>
      </c>
      <c r="AE381" s="32" t="s">
        <v>355</v>
      </c>
      <c r="AF381" s="31" t="s">
        <v>677</v>
      </c>
      <c r="AG381" s="5">
        <v>14.67</v>
      </c>
      <c r="AH381" s="5">
        <v>14.76</v>
      </c>
      <c r="AI381" s="5">
        <v>29.34</v>
      </c>
      <c r="AJ381" s="5">
        <v>42.66</v>
      </c>
      <c r="AK381" s="32" t="s">
        <v>672</v>
      </c>
      <c r="AL381" s="27"/>
    </row>
    <row r="382" spans="1:38" ht="13.5" customHeight="1" x14ac:dyDescent="0.25">
      <c r="A382" s="3">
        <v>132</v>
      </c>
      <c r="B382" s="60"/>
      <c r="C382" s="60"/>
      <c r="D382" s="60"/>
      <c r="E382" s="60"/>
      <c r="F382" s="61"/>
      <c r="G382" s="13">
        <v>45956</v>
      </c>
      <c r="H382" s="31" t="s">
        <v>659</v>
      </c>
      <c r="I382" s="5" t="s">
        <v>659</v>
      </c>
      <c r="J382" s="5" t="s">
        <v>659</v>
      </c>
      <c r="K382" s="5" t="s">
        <v>659</v>
      </c>
      <c r="L382" s="5" t="s">
        <v>659</v>
      </c>
      <c r="M382" s="5" t="s">
        <v>659</v>
      </c>
      <c r="N382" s="5" t="s">
        <v>659</v>
      </c>
      <c r="O382" s="5" t="s">
        <v>659</v>
      </c>
      <c r="P382" s="5" t="s">
        <v>659</v>
      </c>
      <c r="Q382" s="5" t="s">
        <v>659</v>
      </c>
      <c r="R382" s="5" t="s">
        <v>659</v>
      </c>
      <c r="S382" s="32" t="s">
        <v>659</v>
      </c>
      <c r="T382" s="31" t="s">
        <v>676</v>
      </c>
      <c r="U382" s="5">
        <v>77.84</v>
      </c>
      <c r="V382" s="5" t="s">
        <v>666</v>
      </c>
      <c r="W382" s="5" t="s">
        <v>676</v>
      </c>
      <c r="X382" s="5">
        <v>77.83</v>
      </c>
      <c r="Y382" s="5" t="s">
        <v>194</v>
      </c>
      <c r="Z382" s="5" t="s">
        <v>676</v>
      </c>
      <c r="AA382" s="5">
        <v>137.99</v>
      </c>
      <c r="AB382" s="5" t="s">
        <v>194</v>
      </c>
      <c r="AC382" s="5" t="s">
        <v>676</v>
      </c>
      <c r="AD382" s="5">
        <v>258.38</v>
      </c>
      <c r="AE382" s="32" t="s">
        <v>355</v>
      </c>
      <c r="AF382" s="31" t="s">
        <v>675</v>
      </c>
      <c r="AG382" s="5">
        <v>13.6</v>
      </c>
      <c r="AH382" s="5">
        <v>13.6</v>
      </c>
      <c r="AI382" s="5">
        <v>27.2</v>
      </c>
      <c r="AJ382" s="5">
        <v>39.9</v>
      </c>
      <c r="AK382" s="32" t="s">
        <v>672</v>
      </c>
      <c r="AL382" s="27"/>
    </row>
    <row r="383" spans="1:38" ht="13.5" customHeight="1" x14ac:dyDescent="0.25">
      <c r="A383" s="3">
        <v>133</v>
      </c>
      <c r="B383" s="60" t="s">
        <v>17</v>
      </c>
      <c r="C383" s="60" t="s">
        <v>87</v>
      </c>
      <c r="D383" s="60" t="s">
        <v>65</v>
      </c>
      <c r="E383" s="60" t="s">
        <v>87</v>
      </c>
      <c r="F383" s="61">
        <v>45942</v>
      </c>
      <c r="G383" s="13">
        <v>45944</v>
      </c>
      <c r="H383" s="31" t="s">
        <v>659</v>
      </c>
      <c r="I383" s="5" t="s">
        <v>659</v>
      </c>
      <c r="J383" s="5" t="s">
        <v>659</v>
      </c>
      <c r="K383" s="5" t="s">
        <v>659</v>
      </c>
      <c r="L383" s="5" t="s">
        <v>659</v>
      </c>
      <c r="M383" s="5" t="s">
        <v>659</v>
      </c>
      <c r="N383" s="5" t="s">
        <v>659</v>
      </c>
      <c r="O383" s="5" t="s">
        <v>659</v>
      </c>
      <c r="P383" s="5" t="s">
        <v>659</v>
      </c>
      <c r="Q383" s="5" t="s">
        <v>659</v>
      </c>
      <c r="R383" s="5" t="s">
        <v>659</v>
      </c>
      <c r="S383" s="32" t="s">
        <v>659</v>
      </c>
      <c r="T383" s="31" t="s">
        <v>172</v>
      </c>
      <c r="U383" s="5">
        <v>17</v>
      </c>
      <c r="V383" s="5" t="s">
        <v>104</v>
      </c>
      <c r="W383" s="5" t="s">
        <v>176</v>
      </c>
      <c r="X383" s="5">
        <v>37</v>
      </c>
      <c r="Y383" s="5" t="s">
        <v>174</v>
      </c>
      <c r="Z383" s="5" t="s">
        <v>172</v>
      </c>
      <c r="AA383" s="5">
        <v>68.09</v>
      </c>
      <c r="AB383" s="5" t="s">
        <v>104</v>
      </c>
      <c r="AC383" s="5" t="s">
        <v>172</v>
      </c>
      <c r="AD383" s="5">
        <v>181.73</v>
      </c>
      <c r="AE383" s="32" t="s">
        <v>89</v>
      </c>
      <c r="AF383" s="31" t="s">
        <v>170</v>
      </c>
      <c r="AG383" s="5">
        <v>80.5</v>
      </c>
      <c r="AH383" s="5">
        <v>80.5</v>
      </c>
      <c r="AI383" s="5">
        <v>161</v>
      </c>
      <c r="AJ383" s="5">
        <v>241.6</v>
      </c>
      <c r="AK383" s="32" t="s">
        <v>147</v>
      </c>
      <c r="AL383" s="27"/>
    </row>
    <row r="384" spans="1:38" ht="13.5" customHeight="1" x14ac:dyDescent="0.25">
      <c r="A384" s="3">
        <v>133</v>
      </c>
      <c r="B384" s="60"/>
      <c r="C384" s="60"/>
      <c r="D384" s="60"/>
      <c r="E384" s="60"/>
      <c r="F384" s="61"/>
      <c r="G384" s="13">
        <v>45946</v>
      </c>
      <c r="H384" s="31" t="s">
        <v>659</v>
      </c>
      <c r="I384" s="5" t="s">
        <v>659</v>
      </c>
      <c r="J384" s="5" t="s">
        <v>659</v>
      </c>
      <c r="K384" s="5" t="s">
        <v>659</v>
      </c>
      <c r="L384" s="5" t="s">
        <v>659</v>
      </c>
      <c r="M384" s="5" t="s">
        <v>659</v>
      </c>
      <c r="N384" s="5" t="s">
        <v>659</v>
      </c>
      <c r="O384" s="5" t="s">
        <v>659</v>
      </c>
      <c r="P384" s="5" t="s">
        <v>659</v>
      </c>
      <c r="Q384" s="5" t="s">
        <v>659</v>
      </c>
      <c r="R384" s="5" t="s">
        <v>659</v>
      </c>
      <c r="S384" s="32" t="s">
        <v>659</v>
      </c>
      <c r="T384" s="31" t="s">
        <v>172</v>
      </c>
      <c r="U384" s="5">
        <v>28.99</v>
      </c>
      <c r="V384" s="5" t="s">
        <v>95</v>
      </c>
      <c r="W384" s="5" t="s">
        <v>172</v>
      </c>
      <c r="X384" s="5">
        <v>66.58</v>
      </c>
      <c r="Y384" s="5" t="s">
        <v>95</v>
      </c>
      <c r="Z384" s="5" t="s">
        <v>171</v>
      </c>
      <c r="AA384" s="5">
        <v>102.47</v>
      </c>
      <c r="AB384" s="5" t="s">
        <v>104</v>
      </c>
      <c r="AC384" s="5" t="s">
        <v>171</v>
      </c>
      <c r="AD384" s="5">
        <v>207.41</v>
      </c>
      <c r="AE384" s="32" t="s">
        <v>89</v>
      </c>
      <c r="AF384" s="31" t="s">
        <v>177</v>
      </c>
      <c r="AG384" s="5">
        <v>70.400000000000006</v>
      </c>
      <c r="AH384" s="5">
        <v>70.400000000000006</v>
      </c>
      <c r="AI384" s="5">
        <v>141.80000000000001</v>
      </c>
      <c r="AJ384" s="5">
        <v>96.9</v>
      </c>
      <c r="AK384" s="32" t="s">
        <v>147</v>
      </c>
      <c r="AL384" s="27" t="s">
        <v>1099</v>
      </c>
    </row>
    <row r="385" spans="1:38" ht="13.5" customHeight="1" x14ac:dyDescent="0.25">
      <c r="A385" s="3">
        <v>133</v>
      </c>
      <c r="B385" s="60"/>
      <c r="C385" s="60"/>
      <c r="D385" s="60"/>
      <c r="E385" s="60"/>
      <c r="F385" s="61"/>
      <c r="G385" s="13">
        <v>45949</v>
      </c>
      <c r="H385" s="31" t="s">
        <v>659</v>
      </c>
      <c r="I385" s="5" t="s">
        <v>659</v>
      </c>
      <c r="J385" s="5" t="s">
        <v>659</v>
      </c>
      <c r="K385" s="5" t="s">
        <v>659</v>
      </c>
      <c r="L385" s="5" t="s">
        <v>659</v>
      </c>
      <c r="M385" s="5" t="s">
        <v>659</v>
      </c>
      <c r="N385" s="5" t="s">
        <v>659</v>
      </c>
      <c r="O385" s="5" t="s">
        <v>659</v>
      </c>
      <c r="P385" s="5" t="s">
        <v>659</v>
      </c>
      <c r="Q385" s="5" t="s">
        <v>659</v>
      </c>
      <c r="R385" s="5" t="s">
        <v>659</v>
      </c>
      <c r="S385" s="32" t="s">
        <v>659</v>
      </c>
      <c r="T385" s="31" t="s">
        <v>172</v>
      </c>
      <c r="U385" s="5">
        <v>31.99</v>
      </c>
      <c r="V385" s="5" t="s">
        <v>95</v>
      </c>
      <c r="W385" s="5" t="s">
        <v>178</v>
      </c>
      <c r="X385" s="5">
        <v>52.99</v>
      </c>
      <c r="Y385" s="5" t="s">
        <v>98</v>
      </c>
      <c r="Z385" s="5" t="s">
        <v>172</v>
      </c>
      <c r="AA385" s="5">
        <v>112.05</v>
      </c>
      <c r="AB385" s="5" t="s">
        <v>89</v>
      </c>
      <c r="AC385" s="5" t="s">
        <v>172</v>
      </c>
      <c r="AD385" s="5">
        <v>250.11</v>
      </c>
      <c r="AE385" s="32" t="s">
        <v>89</v>
      </c>
      <c r="AF385" s="31" t="s">
        <v>177</v>
      </c>
      <c r="AG385" s="5">
        <v>70.900000000000006</v>
      </c>
      <c r="AH385" s="5">
        <v>70.900000000000006</v>
      </c>
      <c r="AI385" s="5">
        <v>141.80000000000001</v>
      </c>
      <c r="AJ385" s="5">
        <v>241.8</v>
      </c>
      <c r="AK385" s="32" t="s">
        <v>147</v>
      </c>
      <c r="AL385" s="27"/>
    </row>
    <row r="386" spans="1:38" ht="13.5" customHeight="1" x14ac:dyDescent="0.25">
      <c r="A386" s="3">
        <v>134</v>
      </c>
      <c r="B386" s="60" t="s">
        <v>39</v>
      </c>
      <c r="C386" s="60" t="s">
        <v>87</v>
      </c>
      <c r="D386" s="60" t="s">
        <v>17</v>
      </c>
      <c r="E386" s="60" t="s">
        <v>87</v>
      </c>
      <c r="F386" s="61">
        <v>45936</v>
      </c>
      <c r="G386" s="13">
        <v>45938</v>
      </c>
      <c r="H386" s="31" t="s">
        <v>2027</v>
      </c>
      <c r="I386" s="5">
        <v>66</v>
      </c>
      <c r="J386" s="5" t="s">
        <v>88</v>
      </c>
      <c r="K386" s="5" t="s">
        <v>2028</v>
      </c>
      <c r="L386" s="5">
        <v>134</v>
      </c>
      <c r="M386" s="5" t="s">
        <v>92</v>
      </c>
      <c r="N386" s="5" t="s">
        <v>2029</v>
      </c>
      <c r="O386" s="5">
        <v>260</v>
      </c>
      <c r="P386" s="5" t="s">
        <v>92</v>
      </c>
      <c r="Q386" s="5" t="s">
        <v>2030</v>
      </c>
      <c r="R386" s="5">
        <v>446.28</v>
      </c>
      <c r="S386" s="32" t="s">
        <v>95</v>
      </c>
      <c r="T386" s="31" t="s">
        <v>128</v>
      </c>
      <c r="U386" s="5">
        <v>147</v>
      </c>
      <c r="V386" s="5" t="s">
        <v>118</v>
      </c>
      <c r="W386" s="5" t="s">
        <v>128</v>
      </c>
      <c r="X386" s="5">
        <v>87</v>
      </c>
      <c r="Y386" s="5" t="s">
        <v>125</v>
      </c>
      <c r="Z386" s="5" t="s">
        <v>124</v>
      </c>
      <c r="AA386" s="5">
        <v>294</v>
      </c>
      <c r="AB386" s="5" t="s">
        <v>125</v>
      </c>
      <c r="AC386" s="5" t="s">
        <v>115</v>
      </c>
      <c r="AD386" s="5" t="s">
        <v>115</v>
      </c>
      <c r="AE386" s="32" t="s">
        <v>115</v>
      </c>
      <c r="AF386" s="31" t="s">
        <v>126</v>
      </c>
      <c r="AG386" s="5">
        <v>61.5</v>
      </c>
      <c r="AH386" s="5">
        <v>61.5</v>
      </c>
      <c r="AI386" s="5">
        <v>123</v>
      </c>
      <c r="AJ386" s="5">
        <v>159</v>
      </c>
      <c r="AK386" s="32" t="s">
        <v>100</v>
      </c>
      <c r="AL386" s="27"/>
    </row>
    <row r="387" spans="1:38" ht="13.5" customHeight="1" x14ac:dyDescent="0.25">
      <c r="A387" s="3">
        <v>134</v>
      </c>
      <c r="B387" s="60"/>
      <c r="C387" s="60"/>
      <c r="D387" s="60"/>
      <c r="E387" s="60"/>
      <c r="F387" s="60"/>
      <c r="G387" s="13">
        <v>45940</v>
      </c>
      <c r="H387" s="31" t="s">
        <v>659</v>
      </c>
      <c r="I387" s="5" t="s">
        <v>659</v>
      </c>
      <c r="J387" s="5" t="s">
        <v>659</v>
      </c>
      <c r="K387" s="5" t="s">
        <v>659</v>
      </c>
      <c r="L387" s="5" t="s">
        <v>659</v>
      </c>
      <c r="M387" s="5" t="s">
        <v>659</v>
      </c>
      <c r="N387" s="5" t="s">
        <v>659</v>
      </c>
      <c r="O387" s="5" t="s">
        <v>659</v>
      </c>
      <c r="P387" s="5" t="s">
        <v>659</v>
      </c>
      <c r="Q387" s="5" t="s">
        <v>2031</v>
      </c>
      <c r="R387" s="5">
        <v>927.58</v>
      </c>
      <c r="S387" s="32" t="s">
        <v>95</v>
      </c>
      <c r="T387" s="31" t="s">
        <v>128</v>
      </c>
      <c r="U387" s="5">
        <v>82</v>
      </c>
      <c r="V387" s="5" t="s">
        <v>118</v>
      </c>
      <c r="W387" s="5" t="s">
        <v>128</v>
      </c>
      <c r="X387" s="5">
        <v>82</v>
      </c>
      <c r="Y387" s="5" t="s">
        <v>118</v>
      </c>
      <c r="Z387" s="5" t="s">
        <v>124</v>
      </c>
      <c r="AA387" s="5">
        <v>294</v>
      </c>
      <c r="AB387" s="5" t="s">
        <v>125</v>
      </c>
      <c r="AC387" s="5" t="s">
        <v>115</v>
      </c>
      <c r="AD387" s="5" t="s">
        <v>115</v>
      </c>
      <c r="AE387" s="32" t="s">
        <v>115</v>
      </c>
      <c r="AF387" s="31" t="s">
        <v>126</v>
      </c>
      <c r="AG387" s="5">
        <v>61.5</v>
      </c>
      <c r="AH387" s="5">
        <v>61.5</v>
      </c>
      <c r="AI387" s="5">
        <v>123</v>
      </c>
      <c r="AJ387" s="5">
        <v>159</v>
      </c>
      <c r="AK387" s="32" t="s">
        <v>100</v>
      </c>
      <c r="AL387" s="27"/>
    </row>
    <row r="388" spans="1:38" ht="13.5" customHeight="1" x14ac:dyDescent="0.25">
      <c r="A388" s="3">
        <v>134</v>
      </c>
      <c r="B388" s="60"/>
      <c r="C388" s="60"/>
      <c r="D388" s="60"/>
      <c r="E388" s="60"/>
      <c r="F388" s="60"/>
      <c r="G388" s="13">
        <v>45943</v>
      </c>
      <c r="H388" s="31" t="s">
        <v>659</v>
      </c>
      <c r="I388" s="5" t="s">
        <v>659</v>
      </c>
      <c r="J388" s="5" t="s">
        <v>659</v>
      </c>
      <c r="K388" s="5" t="s">
        <v>659</v>
      </c>
      <c r="L388" s="5" t="s">
        <v>659</v>
      </c>
      <c r="M388" s="5" t="s">
        <v>659</v>
      </c>
      <c r="N388" s="5" t="s">
        <v>659</v>
      </c>
      <c r="O388" s="5" t="s">
        <v>659</v>
      </c>
      <c r="P388" s="5" t="s">
        <v>659</v>
      </c>
      <c r="Q388" s="5" t="s">
        <v>2032</v>
      </c>
      <c r="R388" s="5">
        <v>539.08000000000004</v>
      </c>
      <c r="S388" s="32" t="s">
        <v>95</v>
      </c>
      <c r="T388" s="31" t="s">
        <v>114</v>
      </c>
      <c r="U388" s="5">
        <v>58</v>
      </c>
      <c r="V388" s="5" t="s">
        <v>95</v>
      </c>
      <c r="W388" s="5" t="s">
        <v>114</v>
      </c>
      <c r="X388" s="5">
        <v>58</v>
      </c>
      <c r="Y388" s="5" t="s">
        <v>95</v>
      </c>
      <c r="Z388" s="5" t="s">
        <v>133</v>
      </c>
      <c r="AA388" s="5">
        <v>257</v>
      </c>
      <c r="AB388" s="5" t="s">
        <v>102</v>
      </c>
      <c r="AC388" s="5" t="s">
        <v>115</v>
      </c>
      <c r="AD388" s="5" t="s">
        <v>115</v>
      </c>
      <c r="AE388" s="32" t="s">
        <v>115</v>
      </c>
      <c r="AF388" s="31" t="s">
        <v>126</v>
      </c>
      <c r="AG388" s="5">
        <v>36.9</v>
      </c>
      <c r="AH388" s="5">
        <v>36.9</v>
      </c>
      <c r="AI388" s="5">
        <v>73.8</v>
      </c>
      <c r="AJ388" s="5">
        <v>73.8</v>
      </c>
      <c r="AK388" s="32" t="s">
        <v>100</v>
      </c>
      <c r="AL388" s="27"/>
    </row>
    <row r="389" spans="1:38" ht="13.5" customHeight="1" x14ac:dyDescent="0.25">
      <c r="A389" s="3">
        <v>135</v>
      </c>
      <c r="B389" s="60" t="s">
        <v>68</v>
      </c>
      <c r="C389" s="60" t="s">
        <v>1061</v>
      </c>
      <c r="D389" s="60" t="s">
        <v>69</v>
      </c>
      <c r="E389" s="60" t="s">
        <v>1062</v>
      </c>
      <c r="F389" s="61">
        <v>45957</v>
      </c>
      <c r="G389" s="13">
        <v>45959</v>
      </c>
      <c r="H389" s="31" t="s">
        <v>659</v>
      </c>
      <c r="I389" s="5" t="s">
        <v>659</v>
      </c>
      <c r="J389" s="5" t="s">
        <v>659</v>
      </c>
      <c r="K389" s="5" t="s">
        <v>659</v>
      </c>
      <c r="L389" s="5" t="s">
        <v>659</v>
      </c>
      <c r="M389" s="5" t="s">
        <v>659</v>
      </c>
      <c r="N389" s="5" t="s">
        <v>659</v>
      </c>
      <c r="O389" s="5" t="s">
        <v>659</v>
      </c>
      <c r="P389" s="5" t="s">
        <v>659</v>
      </c>
      <c r="Q389" s="5" t="s">
        <v>659</v>
      </c>
      <c r="R389" s="5" t="s">
        <v>659</v>
      </c>
      <c r="S389" s="32" t="s">
        <v>659</v>
      </c>
      <c r="T389" s="31" t="s">
        <v>1063</v>
      </c>
      <c r="U389" s="5">
        <v>67</v>
      </c>
      <c r="V389" s="5" t="s">
        <v>1064</v>
      </c>
      <c r="W389" s="5" t="s">
        <v>1063</v>
      </c>
      <c r="X389" s="5">
        <v>67</v>
      </c>
      <c r="Y389" s="5" t="s">
        <v>1064</v>
      </c>
      <c r="Z389" s="5" t="s">
        <v>1063</v>
      </c>
      <c r="AA389" s="5">
        <v>136</v>
      </c>
      <c r="AB389" s="5" t="s">
        <v>1064</v>
      </c>
      <c r="AC389" s="5" t="s">
        <v>1063</v>
      </c>
      <c r="AD389" s="5">
        <v>248</v>
      </c>
      <c r="AE389" s="32" t="s">
        <v>1064</v>
      </c>
      <c r="AF389" s="31" t="s">
        <v>1065</v>
      </c>
      <c r="AG389" s="5">
        <v>24</v>
      </c>
      <c r="AH389" s="5">
        <v>24</v>
      </c>
      <c r="AI389" s="5">
        <v>48</v>
      </c>
      <c r="AJ389" s="5">
        <v>96</v>
      </c>
      <c r="AK389" s="32" t="s">
        <v>115</v>
      </c>
      <c r="AL389" s="27" t="s">
        <v>1066</v>
      </c>
    </row>
    <row r="390" spans="1:38" ht="13.5" customHeight="1" x14ac:dyDescent="0.25">
      <c r="A390" s="3">
        <v>135</v>
      </c>
      <c r="B390" s="60"/>
      <c r="C390" s="60"/>
      <c r="D390" s="60"/>
      <c r="E390" s="60"/>
      <c r="F390" s="60"/>
      <c r="G390" s="13">
        <v>45961</v>
      </c>
      <c r="H390" s="31" t="s">
        <v>659</v>
      </c>
      <c r="I390" s="5" t="s">
        <v>659</v>
      </c>
      <c r="J390" s="5" t="s">
        <v>659</v>
      </c>
      <c r="K390" s="5" t="s">
        <v>659</v>
      </c>
      <c r="L390" s="5" t="s">
        <v>659</v>
      </c>
      <c r="M390" s="5" t="s">
        <v>659</v>
      </c>
      <c r="N390" s="5" t="s">
        <v>659</v>
      </c>
      <c r="O390" s="5" t="s">
        <v>659</v>
      </c>
      <c r="P390" s="5" t="s">
        <v>659</v>
      </c>
      <c r="Q390" s="5" t="s">
        <v>659</v>
      </c>
      <c r="R390" s="5" t="s">
        <v>659</v>
      </c>
      <c r="S390" s="32" t="s">
        <v>659</v>
      </c>
      <c r="T390" s="31" t="s">
        <v>1067</v>
      </c>
      <c r="U390" s="5">
        <v>88</v>
      </c>
      <c r="V390" s="5" t="s">
        <v>999</v>
      </c>
      <c r="W390" s="5" t="s">
        <v>1067</v>
      </c>
      <c r="X390" s="5">
        <v>88</v>
      </c>
      <c r="Y390" s="5" t="s">
        <v>999</v>
      </c>
      <c r="Z390" s="5" t="s">
        <v>1067</v>
      </c>
      <c r="AA390" s="5">
        <v>176</v>
      </c>
      <c r="AB390" s="5" t="s">
        <v>999</v>
      </c>
      <c r="AC390" s="5" t="s">
        <v>1067</v>
      </c>
      <c r="AD390" s="5">
        <v>302</v>
      </c>
      <c r="AE390" s="32" t="s">
        <v>999</v>
      </c>
      <c r="AF390" s="31" t="s">
        <v>1065</v>
      </c>
      <c r="AG390" s="5">
        <v>24</v>
      </c>
      <c r="AH390" s="5">
        <v>24</v>
      </c>
      <c r="AI390" s="5">
        <v>48</v>
      </c>
      <c r="AJ390" s="5">
        <v>96</v>
      </c>
      <c r="AK390" s="32" t="s">
        <v>115</v>
      </c>
      <c r="AL390" s="27" t="s">
        <v>1066</v>
      </c>
    </row>
    <row r="391" spans="1:38" ht="13.5" customHeight="1" x14ac:dyDescent="0.25">
      <c r="A391" s="3">
        <v>135</v>
      </c>
      <c r="B391" s="60"/>
      <c r="C391" s="60"/>
      <c r="D391" s="60"/>
      <c r="E391" s="60"/>
      <c r="F391" s="60"/>
      <c r="G391" s="13">
        <v>45964</v>
      </c>
      <c r="H391" s="31" t="s">
        <v>659</v>
      </c>
      <c r="I391" s="5" t="s">
        <v>659</v>
      </c>
      <c r="J391" s="5" t="s">
        <v>659</v>
      </c>
      <c r="K391" s="5" t="s">
        <v>659</v>
      </c>
      <c r="L391" s="5" t="s">
        <v>659</v>
      </c>
      <c r="M391" s="5" t="s">
        <v>659</v>
      </c>
      <c r="N391" s="5" t="s">
        <v>659</v>
      </c>
      <c r="O391" s="5" t="s">
        <v>659</v>
      </c>
      <c r="P391" s="5" t="s">
        <v>659</v>
      </c>
      <c r="Q391" s="5" t="s">
        <v>659</v>
      </c>
      <c r="R391" s="5" t="s">
        <v>659</v>
      </c>
      <c r="S391" s="32" t="s">
        <v>659</v>
      </c>
      <c r="T391" s="31" t="s">
        <v>1068</v>
      </c>
      <c r="U391" s="5">
        <v>72</v>
      </c>
      <c r="V391" s="5" t="s">
        <v>1064</v>
      </c>
      <c r="W391" s="5" t="s">
        <v>1068</v>
      </c>
      <c r="X391" s="5">
        <v>72</v>
      </c>
      <c r="Y391" s="5" t="s">
        <v>1064</v>
      </c>
      <c r="Z391" s="5" t="s">
        <v>1068</v>
      </c>
      <c r="AA391" s="5">
        <v>144</v>
      </c>
      <c r="AB391" s="5" t="s">
        <v>1064</v>
      </c>
      <c r="AC391" s="5" t="s">
        <v>1068</v>
      </c>
      <c r="AD391" s="5">
        <v>266</v>
      </c>
      <c r="AE391" s="32" t="s">
        <v>1064</v>
      </c>
      <c r="AF391" s="31" t="s">
        <v>1065</v>
      </c>
      <c r="AG391" s="5">
        <v>24</v>
      </c>
      <c r="AH391" s="5">
        <v>24</v>
      </c>
      <c r="AI391" s="5">
        <v>48</v>
      </c>
      <c r="AJ391" s="5">
        <v>96</v>
      </c>
      <c r="AK391" s="32" t="s">
        <v>115</v>
      </c>
      <c r="AL391" s="27" t="s">
        <v>1066</v>
      </c>
    </row>
    <row r="392" spans="1:38" ht="13.5" customHeight="1" x14ac:dyDescent="0.25">
      <c r="A392" s="3">
        <v>136</v>
      </c>
      <c r="B392" s="60" t="s">
        <v>22</v>
      </c>
      <c r="C392" s="60" t="s">
        <v>638</v>
      </c>
      <c r="D392" s="60" t="s">
        <v>67</v>
      </c>
      <c r="E392" s="60" t="s">
        <v>639</v>
      </c>
      <c r="F392" s="61">
        <v>45941</v>
      </c>
      <c r="G392" s="13">
        <v>45943</v>
      </c>
      <c r="H392" s="31" t="s">
        <v>659</v>
      </c>
      <c r="I392" s="5" t="s">
        <v>659</v>
      </c>
      <c r="J392" s="5" t="s">
        <v>659</v>
      </c>
      <c r="K392" s="5" t="s">
        <v>659</v>
      </c>
      <c r="L392" s="5" t="s">
        <v>659</v>
      </c>
      <c r="M392" s="5" t="s">
        <v>659</v>
      </c>
      <c r="N392" s="5" t="s">
        <v>659</v>
      </c>
      <c r="O392" s="5" t="s">
        <v>659</v>
      </c>
      <c r="P392" s="5" t="s">
        <v>659</v>
      </c>
      <c r="Q392" s="5" t="s">
        <v>659</v>
      </c>
      <c r="R392" s="5" t="s">
        <v>659</v>
      </c>
      <c r="S392" s="32" t="s">
        <v>659</v>
      </c>
      <c r="T392" s="35">
        <v>0.28125</v>
      </c>
      <c r="U392" s="5">
        <v>51</v>
      </c>
      <c r="V392" s="15" t="s">
        <v>847</v>
      </c>
      <c r="W392" s="8">
        <v>0.28125</v>
      </c>
      <c r="X392" s="5">
        <v>51</v>
      </c>
      <c r="Y392" s="15" t="s">
        <v>847</v>
      </c>
      <c r="Z392" s="8">
        <v>0.28125</v>
      </c>
      <c r="AA392" s="5">
        <v>168</v>
      </c>
      <c r="AB392" s="15" t="s">
        <v>847</v>
      </c>
      <c r="AC392" s="8">
        <v>0.28125</v>
      </c>
      <c r="AD392" s="5">
        <v>300</v>
      </c>
      <c r="AE392" s="34" t="s">
        <v>847</v>
      </c>
      <c r="AF392" s="35">
        <v>0.79861111111111116</v>
      </c>
      <c r="AG392" s="5">
        <v>26</v>
      </c>
      <c r="AH392" s="5">
        <v>26</v>
      </c>
      <c r="AI392" s="5">
        <v>52</v>
      </c>
      <c r="AJ392" s="5">
        <v>105</v>
      </c>
      <c r="AK392" s="32" t="s">
        <v>651</v>
      </c>
      <c r="AL392" s="27"/>
    </row>
    <row r="393" spans="1:38" ht="13.5" customHeight="1" x14ac:dyDescent="0.25">
      <c r="A393" s="3">
        <v>136</v>
      </c>
      <c r="B393" s="60"/>
      <c r="C393" s="60"/>
      <c r="D393" s="60"/>
      <c r="E393" s="60"/>
      <c r="F393" s="60"/>
      <c r="G393" s="13">
        <v>45945</v>
      </c>
      <c r="H393" s="31" t="s">
        <v>659</v>
      </c>
      <c r="I393" s="5" t="s">
        <v>659</v>
      </c>
      <c r="J393" s="5" t="s">
        <v>659</v>
      </c>
      <c r="K393" s="5" t="s">
        <v>659</v>
      </c>
      <c r="L393" s="5" t="s">
        <v>659</v>
      </c>
      <c r="M393" s="5" t="s">
        <v>659</v>
      </c>
      <c r="N393" s="5" t="s">
        <v>659</v>
      </c>
      <c r="O393" s="5" t="s">
        <v>659</v>
      </c>
      <c r="P393" s="5" t="s">
        <v>659</v>
      </c>
      <c r="Q393" s="5" t="s">
        <v>659</v>
      </c>
      <c r="R393" s="5" t="s">
        <v>659</v>
      </c>
      <c r="S393" s="32" t="s">
        <v>659</v>
      </c>
      <c r="T393" s="35">
        <v>0.28125</v>
      </c>
      <c r="U393" s="5">
        <v>47</v>
      </c>
      <c r="V393" s="15" t="s">
        <v>847</v>
      </c>
      <c r="W393" s="8">
        <v>0.28125</v>
      </c>
      <c r="X393" s="5">
        <v>47</v>
      </c>
      <c r="Y393" s="15" t="s">
        <v>847</v>
      </c>
      <c r="Z393" s="8">
        <v>0.28125</v>
      </c>
      <c r="AA393" s="5">
        <v>141</v>
      </c>
      <c r="AB393" s="15" t="s">
        <v>847</v>
      </c>
      <c r="AC393" s="8">
        <v>0.28125</v>
      </c>
      <c r="AD393" s="5">
        <v>268</v>
      </c>
      <c r="AE393" s="34" t="s">
        <v>847</v>
      </c>
      <c r="AF393" s="35">
        <v>0.79861111111111116</v>
      </c>
      <c r="AG393" s="5">
        <v>26</v>
      </c>
      <c r="AH393" s="5">
        <v>26</v>
      </c>
      <c r="AI393" s="5">
        <v>52</v>
      </c>
      <c r="AJ393" s="5">
        <v>105</v>
      </c>
      <c r="AK393" s="32" t="s">
        <v>651</v>
      </c>
      <c r="AL393" s="27"/>
    </row>
    <row r="394" spans="1:38" ht="13.5" customHeight="1" x14ac:dyDescent="0.25">
      <c r="A394" s="3">
        <v>136</v>
      </c>
      <c r="B394" s="60"/>
      <c r="C394" s="60"/>
      <c r="D394" s="60"/>
      <c r="E394" s="60"/>
      <c r="F394" s="60"/>
      <c r="G394" s="13">
        <v>45948</v>
      </c>
      <c r="H394" s="31" t="s">
        <v>659</v>
      </c>
      <c r="I394" s="5" t="s">
        <v>659</v>
      </c>
      <c r="J394" s="5" t="s">
        <v>659</v>
      </c>
      <c r="K394" s="5" t="s">
        <v>659</v>
      </c>
      <c r="L394" s="5" t="s">
        <v>659</v>
      </c>
      <c r="M394" s="5" t="s">
        <v>659</v>
      </c>
      <c r="N394" s="5" t="s">
        <v>659</v>
      </c>
      <c r="O394" s="5" t="s">
        <v>659</v>
      </c>
      <c r="P394" s="5" t="s">
        <v>659</v>
      </c>
      <c r="Q394" s="5" t="s">
        <v>659</v>
      </c>
      <c r="R394" s="5" t="s">
        <v>659</v>
      </c>
      <c r="S394" s="32" t="s">
        <v>659</v>
      </c>
      <c r="T394" s="35">
        <v>0.28125</v>
      </c>
      <c r="U394" s="5">
        <v>37</v>
      </c>
      <c r="V394" s="15" t="s">
        <v>847</v>
      </c>
      <c r="W394" s="16">
        <v>0.28125</v>
      </c>
      <c r="X394" s="5">
        <v>37</v>
      </c>
      <c r="Y394" s="15" t="s">
        <v>847</v>
      </c>
      <c r="Z394" s="8">
        <v>0.28125</v>
      </c>
      <c r="AA394" s="5">
        <v>121</v>
      </c>
      <c r="AB394" s="15" t="s">
        <v>847</v>
      </c>
      <c r="AC394" s="8">
        <v>0.28125</v>
      </c>
      <c r="AD394" s="5">
        <v>290</v>
      </c>
      <c r="AE394" s="34" t="s">
        <v>847</v>
      </c>
      <c r="AF394" s="35">
        <v>0.79861111111111105</v>
      </c>
      <c r="AG394" s="5">
        <v>26</v>
      </c>
      <c r="AH394" s="5">
        <v>26</v>
      </c>
      <c r="AI394" s="5">
        <v>52</v>
      </c>
      <c r="AJ394" s="5">
        <v>105</v>
      </c>
      <c r="AK394" s="32" t="s">
        <v>651</v>
      </c>
      <c r="AL394" s="27"/>
    </row>
    <row r="395" spans="1:38" ht="13.5" customHeight="1" x14ac:dyDescent="0.25">
      <c r="A395" s="3">
        <v>137</v>
      </c>
      <c r="B395" s="60" t="s">
        <v>63</v>
      </c>
      <c r="C395" s="60" t="s">
        <v>1590</v>
      </c>
      <c r="D395" s="60" t="s">
        <v>64</v>
      </c>
      <c r="E395" s="60" t="s">
        <v>1590</v>
      </c>
      <c r="F395" s="61">
        <v>45970</v>
      </c>
      <c r="G395" s="13">
        <v>45972</v>
      </c>
      <c r="H395" s="31" t="s">
        <v>659</v>
      </c>
      <c r="I395" s="5" t="s">
        <v>659</v>
      </c>
      <c r="J395" s="5" t="s">
        <v>659</v>
      </c>
      <c r="K395" s="5" t="s">
        <v>659</v>
      </c>
      <c r="L395" s="5" t="s">
        <v>659</v>
      </c>
      <c r="M395" s="5" t="s">
        <v>659</v>
      </c>
      <c r="N395" s="5" t="s">
        <v>659</v>
      </c>
      <c r="O395" s="5" t="s">
        <v>659</v>
      </c>
      <c r="P395" s="5" t="s">
        <v>659</v>
      </c>
      <c r="Q395" s="5" t="s">
        <v>659</v>
      </c>
      <c r="R395" s="5" t="s">
        <v>659</v>
      </c>
      <c r="S395" s="32" t="s">
        <v>659</v>
      </c>
      <c r="T395" s="31" t="s">
        <v>1591</v>
      </c>
      <c r="U395" s="5">
        <v>18.989999999999998</v>
      </c>
      <c r="V395" s="5" t="s">
        <v>446</v>
      </c>
      <c r="W395" s="5" t="s">
        <v>1591</v>
      </c>
      <c r="X395" s="5">
        <v>37.99</v>
      </c>
      <c r="Y395" s="5" t="s">
        <v>380</v>
      </c>
      <c r="Z395" s="5" t="s">
        <v>1591</v>
      </c>
      <c r="AA395" s="5">
        <v>74.069999999999993</v>
      </c>
      <c r="AB395" s="5" t="s">
        <v>446</v>
      </c>
      <c r="AC395" s="5" t="s">
        <v>1591</v>
      </c>
      <c r="AD395" s="5">
        <v>149.13999999999999</v>
      </c>
      <c r="AE395" s="32" t="s">
        <v>446</v>
      </c>
      <c r="AF395" s="31" t="s">
        <v>2033</v>
      </c>
      <c r="AG395" s="5">
        <v>28.99</v>
      </c>
      <c r="AH395" s="5">
        <v>28.99</v>
      </c>
      <c r="AI395" s="5">
        <v>57.98</v>
      </c>
      <c r="AJ395" s="5">
        <v>82.76</v>
      </c>
      <c r="AK395" s="32" t="s">
        <v>1593</v>
      </c>
      <c r="AL395" s="27"/>
    </row>
    <row r="396" spans="1:38" ht="13.5" customHeight="1" x14ac:dyDescent="0.25">
      <c r="A396" s="3">
        <v>137</v>
      </c>
      <c r="B396" s="60"/>
      <c r="C396" s="60"/>
      <c r="D396" s="60"/>
      <c r="E396" s="60"/>
      <c r="F396" s="60"/>
      <c r="G396" s="13">
        <v>45974</v>
      </c>
      <c r="H396" s="31" t="s">
        <v>659</v>
      </c>
      <c r="I396" s="5" t="s">
        <v>659</v>
      </c>
      <c r="J396" s="5" t="s">
        <v>659</v>
      </c>
      <c r="K396" s="5" t="s">
        <v>659</v>
      </c>
      <c r="L396" s="5" t="s">
        <v>659</v>
      </c>
      <c r="M396" s="5" t="s">
        <v>659</v>
      </c>
      <c r="N396" s="5" t="s">
        <v>659</v>
      </c>
      <c r="O396" s="5" t="s">
        <v>659</v>
      </c>
      <c r="P396" s="5" t="s">
        <v>659</v>
      </c>
      <c r="Q396" s="5" t="s">
        <v>659</v>
      </c>
      <c r="R396" s="5" t="s">
        <v>659</v>
      </c>
      <c r="S396" s="32" t="s">
        <v>659</v>
      </c>
      <c r="T396" s="31" t="s">
        <v>1591</v>
      </c>
      <c r="U396" s="5">
        <v>18.989999999999998</v>
      </c>
      <c r="V396" s="5" t="s">
        <v>446</v>
      </c>
      <c r="W396" s="5" t="s">
        <v>1591</v>
      </c>
      <c r="X396" s="5">
        <v>39.979999999999997</v>
      </c>
      <c r="Y396" s="5" t="s">
        <v>418</v>
      </c>
      <c r="Z396" s="5" t="s">
        <v>1591</v>
      </c>
      <c r="AA396" s="5">
        <v>72.12</v>
      </c>
      <c r="AB396" s="5" t="s">
        <v>446</v>
      </c>
      <c r="AC396" s="5" t="s">
        <v>1591</v>
      </c>
      <c r="AD396" s="5">
        <v>145.24</v>
      </c>
      <c r="AE396" s="32" t="s">
        <v>446</v>
      </c>
      <c r="AF396" s="31" t="s">
        <v>2033</v>
      </c>
      <c r="AG396" s="5">
        <v>26.99</v>
      </c>
      <c r="AH396" s="5">
        <v>26.99</v>
      </c>
      <c r="AI396" s="5">
        <v>53.98</v>
      </c>
      <c r="AJ396" s="5">
        <v>42</v>
      </c>
      <c r="AK396" s="32" t="s">
        <v>1593</v>
      </c>
      <c r="AL396" s="27"/>
    </row>
    <row r="397" spans="1:38" ht="13.5" customHeight="1" x14ac:dyDescent="0.25">
      <c r="A397" s="3">
        <v>137</v>
      </c>
      <c r="B397" s="60"/>
      <c r="C397" s="60"/>
      <c r="D397" s="60"/>
      <c r="E397" s="60"/>
      <c r="F397" s="60"/>
      <c r="G397" s="13">
        <v>45977</v>
      </c>
      <c r="H397" s="31" t="s">
        <v>659</v>
      </c>
      <c r="I397" s="5" t="s">
        <v>659</v>
      </c>
      <c r="J397" s="5" t="s">
        <v>659</v>
      </c>
      <c r="K397" s="5" t="s">
        <v>659</v>
      </c>
      <c r="L397" s="5" t="s">
        <v>659</v>
      </c>
      <c r="M397" s="5" t="s">
        <v>659</v>
      </c>
      <c r="N397" s="5" t="s">
        <v>659</v>
      </c>
      <c r="O397" s="5" t="s">
        <v>659</v>
      </c>
      <c r="P397" s="5" t="s">
        <v>659</v>
      </c>
      <c r="Q397" s="5" t="s">
        <v>659</v>
      </c>
      <c r="R397" s="5" t="s">
        <v>659</v>
      </c>
      <c r="S397" s="32" t="s">
        <v>659</v>
      </c>
      <c r="T397" s="31" t="s">
        <v>1591</v>
      </c>
      <c r="U397" s="5">
        <v>18.989999999999998</v>
      </c>
      <c r="V397" s="5" t="s">
        <v>446</v>
      </c>
      <c r="W397" s="5" t="s">
        <v>1591</v>
      </c>
      <c r="X397" s="5">
        <v>38.979999999999997</v>
      </c>
      <c r="Y397" s="5" t="s">
        <v>418</v>
      </c>
      <c r="Z397" s="5" t="s">
        <v>1591</v>
      </c>
      <c r="AA397" s="5">
        <v>72.12</v>
      </c>
      <c r="AB397" s="5" t="s">
        <v>446</v>
      </c>
      <c r="AC397" s="5" t="s">
        <v>1591</v>
      </c>
      <c r="AD397" s="5">
        <v>145.24</v>
      </c>
      <c r="AE397" s="32" t="s">
        <v>446</v>
      </c>
      <c r="AF397" s="31" t="s">
        <v>1594</v>
      </c>
      <c r="AG397" s="5">
        <v>24.99</v>
      </c>
      <c r="AH397" s="5">
        <v>24.99</v>
      </c>
      <c r="AI397" s="5">
        <v>49.98</v>
      </c>
      <c r="AJ397" s="5">
        <v>42</v>
      </c>
      <c r="AK397" s="32" t="s">
        <v>1593</v>
      </c>
      <c r="AL397" s="27"/>
    </row>
    <row r="398" spans="1:38" ht="13.5" customHeight="1" x14ac:dyDescent="0.25">
      <c r="A398" s="3">
        <v>138</v>
      </c>
      <c r="B398" s="60" t="s">
        <v>24</v>
      </c>
      <c r="C398" s="60" t="s">
        <v>192</v>
      </c>
      <c r="D398" s="60" t="s">
        <v>73</v>
      </c>
      <c r="E398" s="60" t="s">
        <v>192</v>
      </c>
      <c r="F398" s="61">
        <v>45950</v>
      </c>
      <c r="G398" s="13">
        <v>45952</v>
      </c>
      <c r="H398" s="31" t="s">
        <v>659</v>
      </c>
      <c r="I398" s="5" t="s">
        <v>659</v>
      </c>
      <c r="J398" s="5" t="s">
        <v>659</v>
      </c>
      <c r="K398" s="5" t="s">
        <v>2034</v>
      </c>
      <c r="L398" s="5">
        <v>97.25</v>
      </c>
      <c r="M398" s="5" t="s">
        <v>194</v>
      </c>
      <c r="N398" s="5" t="s">
        <v>659</v>
      </c>
      <c r="O398" s="5" t="s">
        <v>659</v>
      </c>
      <c r="P398" s="5" t="s">
        <v>659</v>
      </c>
      <c r="Q398" s="5" t="s">
        <v>659</v>
      </c>
      <c r="R398" s="5" t="s">
        <v>659</v>
      </c>
      <c r="S398" s="32" t="s">
        <v>659</v>
      </c>
      <c r="T398" s="31" t="s">
        <v>663</v>
      </c>
      <c r="U398" s="5">
        <v>49.16</v>
      </c>
      <c r="V398" s="5" t="s">
        <v>201</v>
      </c>
      <c r="W398" s="5" t="s">
        <v>115</v>
      </c>
      <c r="X398" s="5" t="s">
        <v>115</v>
      </c>
      <c r="Y398" s="5" t="s">
        <v>115</v>
      </c>
      <c r="Z398" s="5" t="s">
        <v>663</v>
      </c>
      <c r="AA398" s="5">
        <v>117.75</v>
      </c>
      <c r="AB398" s="5" t="s">
        <v>196</v>
      </c>
      <c r="AC398" s="5" t="s">
        <v>663</v>
      </c>
      <c r="AD398" s="5">
        <v>290.22000000000003</v>
      </c>
      <c r="AE398" s="32" t="s">
        <v>196</v>
      </c>
      <c r="AF398" s="31" t="s">
        <v>664</v>
      </c>
      <c r="AG398" s="5">
        <v>24.21</v>
      </c>
      <c r="AH398" s="5">
        <v>24.21</v>
      </c>
      <c r="AI398" s="5">
        <v>48.41</v>
      </c>
      <c r="AJ398" s="5">
        <v>64.38</v>
      </c>
      <c r="AK398" s="32" t="s">
        <v>665</v>
      </c>
      <c r="AL398" s="27"/>
    </row>
    <row r="399" spans="1:38" ht="13.5" customHeight="1" x14ac:dyDescent="0.25">
      <c r="A399" s="3">
        <v>138</v>
      </c>
      <c r="B399" s="60"/>
      <c r="C399" s="60"/>
      <c r="D399" s="60"/>
      <c r="E399" s="60"/>
      <c r="F399" s="61"/>
      <c r="G399" s="13">
        <v>45954</v>
      </c>
      <c r="H399" s="31" t="s">
        <v>2035</v>
      </c>
      <c r="I399" s="5">
        <v>78.95</v>
      </c>
      <c r="J399" s="5" t="s">
        <v>201</v>
      </c>
      <c r="K399" s="5" t="s">
        <v>2034</v>
      </c>
      <c r="L399" s="5">
        <v>81.05</v>
      </c>
      <c r="M399" s="5" t="s">
        <v>666</v>
      </c>
      <c r="N399" s="5" t="s">
        <v>2034</v>
      </c>
      <c r="O399" s="5">
        <v>199.54</v>
      </c>
      <c r="P399" s="5" t="s">
        <v>196</v>
      </c>
      <c r="Q399" s="5" t="s">
        <v>2034</v>
      </c>
      <c r="R399" s="5">
        <v>366.67</v>
      </c>
      <c r="S399" s="32" t="s">
        <v>196</v>
      </c>
      <c r="T399" s="31" t="s">
        <v>115</v>
      </c>
      <c r="U399" s="5" t="s">
        <v>115</v>
      </c>
      <c r="V399" s="5" t="s">
        <v>115</v>
      </c>
      <c r="W399" s="5" t="s">
        <v>115</v>
      </c>
      <c r="X399" s="5" t="s">
        <v>115</v>
      </c>
      <c r="Y399" s="5" t="s">
        <v>115</v>
      </c>
      <c r="Z399" s="5" t="s">
        <v>115</v>
      </c>
      <c r="AA399" s="5" t="s">
        <v>115</v>
      </c>
      <c r="AB399" s="5" t="s">
        <v>115</v>
      </c>
      <c r="AC399" s="5" t="s">
        <v>115</v>
      </c>
      <c r="AD399" s="5" t="s">
        <v>115</v>
      </c>
      <c r="AE399" s="32" t="s">
        <v>115</v>
      </c>
      <c r="AF399" s="31" t="s">
        <v>667</v>
      </c>
      <c r="AG399" s="5">
        <v>23.66</v>
      </c>
      <c r="AH399" s="5">
        <v>23.66</v>
      </c>
      <c r="AI399" s="5">
        <v>47.32</v>
      </c>
      <c r="AJ399" s="5">
        <v>62.93</v>
      </c>
      <c r="AK399" s="32" t="s">
        <v>665</v>
      </c>
      <c r="AL399" s="27"/>
    </row>
    <row r="400" spans="1:38" ht="13.5" customHeight="1" x14ac:dyDescent="0.25">
      <c r="A400" s="3">
        <v>138</v>
      </c>
      <c r="B400" s="60"/>
      <c r="C400" s="60"/>
      <c r="D400" s="60"/>
      <c r="E400" s="60"/>
      <c r="F400" s="61"/>
      <c r="G400" s="13">
        <v>45957</v>
      </c>
      <c r="H400" s="31" t="s">
        <v>659</v>
      </c>
      <c r="I400" s="5" t="s">
        <v>659</v>
      </c>
      <c r="J400" s="5" t="s">
        <v>659</v>
      </c>
      <c r="K400" s="5" t="s">
        <v>2034</v>
      </c>
      <c r="L400" s="5">
        <v>72.41</v>
      </c>
      <c r="M400" s="5" t="s">
        <v>666</v>
      </c>
      <c r="N400" s="5" t="s">
        <v>659</v>
      </c>
      <c r="O400" s="5" t="s">
        <v>659</v>
      </c>
      <c r="P400" s="5" t="s">
        <v>659</v>
      </c>
      <c r="Q400" s="5" t="s">
        <v>2034</v>
      </c>
      <c r="R400" s="5">
        <v>339.66</v>
      </c>
      <c r="S400" s="32" t="s">
        <v>196</v>
      </c>
      <c r="T400" s="31" t="s">
        <v>663</v>
      </c>
      <c r="U400" s="5">
        <v>57.72</v>
      </c>
      <c r="V400" s="5" t="s">
        <v>201</v>
      </c>
      <c r="W400" s="5" t="s">
        <v>115</v>
      </c>
      <c r="X400" s="5" t="s">
        <v>115</v>
      </c>
      <c r="Y400" s="5" t="s">
        <v>115</v>
      </c>
      <c r="Z400" s="5" t="s">
        <v>663</v>
      </c>
      <c r="AA400" s="5">
        <v>153.86000000000001</v>
      </c>
      <c r="AB400" s="5" t="s">
        <v>196</v>
      </c>
      <c r="AC400" s="5" t="s">
        <v>115</v>
      </c>
      <c r="AD400" s="5" t="s">
        <v>115</v>
      </c>
      <c r="AE400" s="32" t="s">
        <v>115</v>
      </c>
      <c r="AF400" s="31" t="s">
        <v>667</v>
      </c>
      <c r="AG400" s="5">
        <v>23.66</v>
      </c>
      <c r="AH400" s="5">
        <v>23.66</v>
      </c>
      <c r="AI400" s="5">
        <v>47.32</v>
      </c>
      <c r="AJ400" s="5">
        <v>62.93</v>
      </c>
      <c r="AK400" s="32" t="s">
        <v>665</v>
      </c>
      <c r="AL400" s="27"/>
    </row>
    <row r="401" spans="1:38" ht="13.5" customHeight="1" x14ac:dyDescent="0.25">
      <c r="A401" s="3">
        <v>139</v>
      </c>
      <c r="B401" s="60" t="s">
        <v>26</v>
      </c>
      <c r="C401" s="60" t="s">
        <v>183</v>
      </c>
      <c r="D401" s="60" t="s">
        <v>23</v>
      </c>
      <c r="E401" s="60" t="s">
        <v>188</v>
      </c>
      <c r="F401" s="61">
        <v>45935</v>
      </c>
      <c r="G401" s="13">
        <v>45937</v>
      </c>
      <c r="H401" s="31" t="s">
        <v>659</v>
      </c>
      <c r="I401" s="5" t="s">
        <v>659</v>
      </c>
      <c r="J401" s="5" t="s">
        <v>659</v>
      </c>
      <c r="K401" s="5" t="s">
        <v>659</v>
      </c>
      <c r="L401" s="5" t="s">
        <v>659</v>
      </c>
      <c r="M401" s="5" t="s">
        <v>659</v>
      </c>
      <c r="N401" s="5" t="s">
        <v>659</v>
      </c>
      <c r="O401" s="5" t="s">
        <v>659</v>
      </c>
      <c r="P401" s="5" t="s">
        <v>659</v>
      </c>
      <c r="Q401" s="5" t="s">
        <v>659</v>
      </c>
      <c r="R401" s="5" t="s">
        <v>659</v>
      </c>
      <c r="S401" s="32" t="s">
        <v>659</v>
      </c>
      <c r="T401" s="31" t="s">
        <v>219</v>
      </c>
      <c r="U401" s="5">
        <v>92.99</v>
      </c>
      <c r="V401" s="5" t="s">
        <v>220</v>
      </c>
      <c r="W401" s="5" t="s">
        <v>219</v>
      </c>
      <c r="X401" s="5">
        <v>92.99</v>
      </c>
      <c r="Y401" s="5" t="s">
        <v>220</v>
      </c>
      <c r="Z401" s="5" t="s">
        <v>219</v>
      </c>
      <c r="AA401" s="5">
        <v>241.98</v>
      </c>
      <c r="AB401" s="5" t="s">
        <v>220</v>
      </c>
      <c r="AC401" s="5" t="s">
        <v>219</v>
      </c>
      <c r="AD401" s="5">
        <v>501.96</v>
      </c>
      <c r="AE401" s="32" t="s">
        <v>220</v>
      </c>
      <c r="AF401" s="55" t="s">
        <v>1118</v>
      </c>
      <c r="AG401" s="5">
        <v>24</v>
      </c>
      <c r="AH401" s="5">
        <v>24</v>
      </c>
      <c r="AI401" s="5">
        <v>48</v>
      </c>
      <c r="AJ401" s="5">
        <v>72</v>
      </c>
      <c r="AK401" s="32" t="s">
        <v>221</v>
      </c>
      <c r="AL401" s="27"/>
    </row>
    <row r="402" spans="1:38" ht="13.5" customHeight="1" x14ac:dyDescent="0.25">
      <c r="A402" s="3">
        <v>139</v>
      </c>
      <c r="B402" s="60"/>
      <c r="C402" s="60"/>
      <c r="D402" s="60"/>
      <c r="E402" s="60"/>
      <c r="F402" s="60"/>
      <c r="G402" s="13">
        <v>45939</v>
      </c>
      <c r="H402" s="31" t="s">
        <v>659</v>
      </c>
      <c r="I402" s="5" t="s">
        <v>659</v>
      </c>
      <c r="J402" s="5" t="s">
        <v>659</v>
      </c>
      <c r="K402" s="5" t="s">
        <v>659</v>
      </c>
      <c r="L402" s="5" t="s">
        <v>659</v>
      </c>
      <c r="M402" s="5" t="s">
        <v>659</v>
      </c>
      <c r="N402" s="5" t="s">
        <v>659</v>
      </c>
      <c r="O402" s="5" t="s">
        <v>659</v>
      </c>
      <c r="P402" s="5" t="s">
        <v>659</v>
      </c>
      <c r="Q402" s="5" t="s">
        <v>659</v>
      </c>
      <c r="R402" s="5" t="s">
        <v>659</v>
      </c>
      <c r="S402" s="32" t="s">
        <v>659</v>
      </c>
      <c r="T402" s="31" t="s">
        <v>222</v>
      </c>
      <c r="U402" s="5">
        <v>78.989999999999995</v>
      </c>
      <c r="V402" s="5" t="s">
        <v>220</v>
      </c>
      <c r="W402" s="5" t="s">
        <v>223</v>
      </c>
      <c r="X402" s="5">
        <v>78.989999999999995</v>
      </c>
      <c r="Y402" s="5" t="s">
        <v>220</v>
      </c>
      <c r="Z402" s="5" t="s">
        <v>222</v>
      </c>
      <c r="AA402" s="5">
        <v>213.98</v>
      </c>
      <c r="AB402" s="5" t="s">
        <v>220</v>
      </c>
      <c r="AC402" s="5" t="s">
        <v>222</v>
      </c>
      <c r="AD402" s="5">
        <v>453.96</v>
      </c>
      <c r="AE402" s="32" t="s">
        <v>220</v>
      </c>
      <c r="AF402" s="55" t="s">
        <v>1118</v>
      </c>
      <c r="AG402" s="5">
        <v>24</v>
      </c>
      <c r="AH402" s="5">
        <v>24</v>
      </c>
      <c r="AI402" s="5">
        <v>48</v>
      </c>
      <c r="AJ402" s="5">
        <v>72</v>
      </c>
      <c r="AK402" s="32" t="s">
        <v>221</v>
      </c>
      <c r="AL402" s="27"/>
    </row>
    <row r="403" spans="1:38" ht="13.5" customHeight="1" x14ac:dyDescent="0.25">
      <c r="A403" s="3">
        <v>139</v>
      </c>
      <c r="B403" s="60"/>
      <c r="C403" s="60"/>
      <c r="D403" s="60"/>
      <c r="E403" s="60"/>
      <c r="F403" s="60"/>
      <c r="G403" s="13">
        <v>45942</v>
      </c>
      <c r="H403" s="31" t="s">
        <v>659</v>
      </c>
      <c r="I403" s="5" t="s">
        <v>659</v>
      </c>
      <c r="J403" s="5" t="s">
        <v>659</v>
      </c>
      <c r="K403" s="5" t="s">
        <v>659</v>
      </c>
      <c r="L403" s="5" t="s">
        <v>659</v>
      </c>
      <c r="M403" s="5" t="s">
        <v>659</v>
      </c>
      <c r="N403" s="5" t="s">
        <v>659</v>
      </c>
      <c r="O403" s="5" t="s">
        <v>659</v>
      </c>
      <c r="P403" s="5" t="s">
        <v>659</v>
      </c>
      <c r="Q403" s="5" t="s">
        <v>659</v>
      </c>
      <c r="R403" s="5" t="s">
        <v>659</v>
      </c>
      <c r="S403" s="32" t="s">
        <v>659</v>
      </c>
      <c r="T403" s="31" t="s">
        <v>219</v>
      </c>
      <c r="U403" s="5">
        <v>92.99</v>
      </c>
      <c r="V403" s="5" t="s">
        <v>220</v>
      </c>
      <c r="W403" s="5" t="s">
        <v>219</v>
      </c>
      <c r="X403" s="5">
        <v>92.99</v>
      </c>
      <c r="Y403" s="5" t="s">
        <v>220</v>
      </c>
      <c r="Z403" s="5" t="s">
        <v>219</v>
      </c>
      <c r="AA403" s="5">
        <v>241.98</v>
      </c>
      <c r="AB403" s="5" t="s">
        <v>220</v>
      </c>
      <c r="AC403" s="5" t="s">
        <v>219</v>
      </c>
      <c r="AD403" s="5">
        <v>501.96</v>
      </c>
      <c r="AE403" s="32" t="s">
        <v>220</v>
      </c>
      <c r="AF403" s="55" t="s">
        <v>1118</v>
      </c>
      <c r="AG403" s="5">
        <v>24</v>
      </c>
      <c r="AH403" s="5">
        <v>24</v>
      </c>
      <c r="AI403" s="5">
        <v>48</v>
      </c>
      <c r="AJ403" s="5">
        <v>72</v>
      </c>
      <c r="AK403" s="32" t="s">
        <v>221</v>
      </c>
      <c r="AL403" s="27"/>
    </row>
    <row r="404" spans="1:38" ht="13.5" customHeight="1" x14ac:dyDescent="0.25">
      <c r="A404" s="3">
        <v>140</v>
      </c>
      <c r="B404" s="60" t="s">
        <v>30</v>
      </c>
      <c r="C404" s="60" t="s">
        <v>841</v>
      </c>
      <c r="D404" s="60" t="s">
        <v>16</v>
      </c>
      <c r="E404" s="60" t="s">
        <v>192</v>
      </c>
      <c r="F404" s="61">
        <v>45956</v>
      </c>
      <c r="G404" s="13">
        <v>45958</v>
      </c>
      <c r="H404" s="31" t="s">
        <v>659</v>
      </c>
      <c r="I404" s="5" t="s">
        <v>659</v>
      </c>
      <c r="J404" s="5" t="s">
        <v>659</v>
      </c>
      <c r="K404" s="5" t="s">
        <v>659</v>
      </c>
      <c r="L404" s="5" t="s">
        <v>659</v>
      </c>
      <c r="M404" s="5" t="s">
        <v>659</v>
      </c>
      <c r="N404" s="5" t="s">
        <v>659</v>
      </c>
      <c r="O404" s="5" t="s">
        <v>659</v>
      </c>
      <c r="P404" s="5" t="s">
        <v>659</v>
      </c>
      <c r="Q404" s="5" t="s">
        <v>659</v>
      </c>
      <c r="R404" s="5" t="s">
        <v>659</v>
      </c>
      <c r="S404" s="32" t="s">
        <v>659</v>
      </c>
      <c r="T404" s="31" t="s">
        <v>842</v>
      </c>
      <c r="U404" s="5">
        <v>59</v>
      </c>
      <c r="V404" s="5" t="s">
        <v>95</v>
      </c>
      <c r="W404" s="5" t="s">
        <v>842</v>
      </c>
      <c r="X404" s="5">
        <v>97</v>
      </c>
      <c r="Y404" s="5" t="s">
        <v>95</v>
      </c>
      <c r="Z404" s="5" t="s">
        <v>842</v>
      </c>
      <c r="AA404" s="5">
        <v>160.91</v>
      </c>
      <c r="AB404" s="5" t="s">
        <v>89</v>
      </c>
      <c r="AC404" s="5" t="s">
        <v>842</v>
      </c>
      <c r="AD404" s="5">
        <v>327.43</v>
      </c>
      <c r="AE404" s="32" t="s">
        <v>89</v>
      </c>
      <c r="AF404" s="31" t="s">
        <v>843</v>
      </c>
      <c r="AG404" s="5">
        <v>53</v>
      </c>
      <c r="AH404" s="5">
        <v>53</v>
      </c>
      <c r="AI404" s="5">
        <v>106</v>
      </c>
      <c r="AJ404" s="5">
        <v>159</v>
      </c>
      <c r="AK404" s="32" t="s">
        <v>844</v>
      </c>
      <c r="AL404" s="27"/>
    </row>
    <row r="405" spans="1:38" ht="13.5" customHeight="1" x14ac:dyDescent="0.25">
      <c r="A405" s="3">
        <v>140</v>
      </c>
      <c r="B405" s="60"/>
      <c r="C405" s="60"/>
      <c r="D405" s="60"/>
      <c r="E405" s="60"/>
      <c r="F405" s="60"/>
      <c r="G405" s="13">
        <v>45960</v>
      </c>
      <c r="H405" s="31" t="s">
        <v>659</v>
      </c>
      <c r="I405" s="5" t="s">
        <v>659</v>
      </c>
      <c r="J405" s="5" t="s">
        <v>659</v>
      </c>
      <c r="K405" s="5" t="s">
        <v>659</v>
      </c>
      <c r="L405" s="5" t="s">
        <v>659</v>
      </c>
      <c r="M405" s="5" t="s">
        <v>659</v>
      </c>
      <c r="N405" s="5" t="s">
        <v>659</v>
      </c>
      <c r="O405" s="5" t="s">
        <v>659</v>
      </c>
      <c r="P405" s="5" t="s">
        <v>659</v>
      </c>
      <c r="Q405" s="5" t="s">
        <v>659</v>
      </c>
      <c r="R405" s="5" t="s">
        <v>659</v>
      </c>
      <c r="S405" s="32" t="s">
        <v>659</v>
      </c>
      <c r="T405" s="31" t="s">
        <v>845</v>
      </c>
      <c r="U405" s="5">
        <v>17.25</v>
      </c>
      <c r="V405" s="5" t="s">
        <v>104</v>
      </c>
      <c r="W405" s="5" t="s">
        <v>845</v>
      </c>
      <c r="X405" s="5">
        <v>40.19</v>
      </c>
      <c r="Y405" s="5" t="s">
        <v>104</v>
      </c>
      <c r="Z405" s="5" t="s">
        <v>846</v>
      </c>
      <c r="AA405" s="5">
        <v>215.66</v>
      </c>
      <c r="AB405" s="5" t="s">
        <v>847</v>
      </c>
      <c r="AC405" s="5" t="s">
        <v>845</v>
      </c>
      <c r="AD405" s="5">
        <v>135.82</v>
      </c>
      <c r="AE405" s="32" t="s">
        <v>104</v>
      </c>
      <c r="AF405" s="31" t="s">
        <v>843</v>
      </c>
      <c r="AG405" s="5">
        <v>40</v>
      </c>
      <c r="AH405" s="5">
        <v>40</v>
      </c>
      <c r="AI405" s="5">
        <v>80</v>
      </c>
      <c r="AJ405" s="5">
        <v>123</v>
      </c>
      <c r="AK405" s="32" t="s">
        <v>844</v>
      </c>
      <c r="AL405" s="27"/>
    </row>
    <row r="406" spans="1:38" ht="13.5" customHeight="1" x14ac:dyDescent="0.25">
      <c r="A406" s="3">
        <v>140</v>
      </c>
      <c r="B406" s="60"/>
      <c r="C406" s="60"/>
      <c r="D406" s="60"/>
      <c r="E406" s="60"/>
      <c r="F406" s="60"/>
      <c r="G406" s="13">
        <v>45963</v>
      </c>
      <c r="H406" s="31" t="s">
        <v>659</v>
      </c>
      <c r="I406" s="5" t="s">
        <v>659</v>
      </c>
      <c r="J406" s="5" t="s">
        <v>659</v>
      </c>
      <c r="K406" s="5" t="s">
        <v>659</v>
      </c>
      <c r="L406" s="5" t="s">
        <v>659</v>
      </c>
      <c r="M406" s="5" t="s">
        <v>659</v>
      </c>
      <c r="N406" s="5" t="s">
        <v>659</v>
      </c>
      <c r="O406" s="5" t="s">
        <v>659</v>
      </c>
      <c r="P406" s="5" t="s">
        <v>659</v>
      </c>
      <c r="Q406" s="5" t="s">
        <v>659</v>
      </c>
      <c r="R406" s="5" t="s">
        <v>659</v>
      </c>
      <c r="S406" s="32" t="s">
        <v>659</v>
      </c>
      <c r="T406" s="31" t="s">
        <v>848</v>
      </c>
      <c r="U406" s="5">
        <v>70.48</v>
      </c>
      <c r="V406" s="5" t="s">
        <v>847</v>
      </c>
      <c r="W406" s="5" t="s">
        <v>848</v>
      </c>
      <c r="X406" s="5">
        <v>108</v>
      </c>
      <c r="Y406" s="5" t="s">
        <v>95</v>
      </c>
      <c r="Z406" s="5" t="s">
        <v>848</v>
      </c>
      <c r="AA406" s="5">
        <v>193.69</v>
      </c>
      <c r="AB406" s="5" t="s">
        <v>847</v>
      </c>
      <c r="AC406" s="5" t="s">
        <v>848</v>
      </c>
      <c r="AD406" s="5">
        <v>273.19</v>
      </c>
      <c r="AE406" s="32" t="s">
        <v>89</v>
      </c>
      <c r="AF406" s="31" t="s">
        <v>843</v>
      </c>
      <c r="AG406" s="5">
        <v>46</v>
      </c>
      <c r="AH406" s="5">
        <v>46</v>
      </c>
      <c r="AI406" s="5">
        <v>92</v>
      </c>
      <c r="AJ406" s="5">
        <v>145</v>
      </c>
      <c r="AK406" s="32" t="s">
        <v>844</v>
      </c>
      <c r="AL406" s="27"/>
    </row>
    <row r="407" spans="1:38" ht="13.5" customHeight="1" x14ac:dyDescent="0.25">
      <c r="A407" s="3">
        <v>142</v>
      </c>
      <c r="B407" s="60" t="s">
        <v>34</v>
      </c>
      <c r="C407" s="60" t="s">
        <v>777</v>
      </c>
      <c r="D407" s="60" t="s">
        <v>35</v>
      </c>
      <c r="E407" s="60" t="s">
        <v>777</v>
      </c>
      <c r="F407" s="61">
        <v>45963</v>
      </c>
      <c r="G407" s="13">
        <v>45965</v>
      </c>
      <c r="H407" s="31" t="s">
        <v>659</v>
      </c>
      <c r="I407" s="5" t="s">
        <v>659</v>
      </c>
      <c r="J407" s="5" t="s">
        <v>659</v>
      </c>
      <c r="K407" s="5" t="s">
        <v>659</v>
      </c>
      <c r="L407" s="5" t="s">
        <v>659</v>
      </c>
      <c r="M407" s="5" t="s">
        <v>659</v>
      </c>
      <c r="N407" s="5" t="s">
        <v>659</v>
      </c>
      <c r="O407" s="5" t="s">
        <v>659</v>
      </c>
      <c r="P407" s="5" t="s">
        <v>659</v>
      </c>
      <c r="Q407" s="5" t="s">
        <v>659</v>
      </c>
      <c r="R407" s="5" t="s">
        <v>659</v>
      </c>
      <c r="S407" s="32" t="s">
        <v>659</v>
      </c>
      <c r="T407" s="31" t="s">
        <v>1781</v>
      </c>
      <c r="U407" s="5">
        <v>67.97</v>
      </c>
      <c r="V407" s="5" t="s">
        <v>111</v>
      </c>
      <c r="W407" s="5" t="s">
        <v>1781</v>
      </c>
      <c r="X407" s="5">
        <v>67.97</v>
      </c>
      <c r="Y407" s="5" t="s">
        <v>111</v>
      </c>
      <c r="Z407" s="5" t="s">
        <v>1781</v>
      </c>
      <c r="AA407" s="5">
        <v>169.91</v>
      </c>
      <c r="AB407" s="5" t="s">
        <v>111</v>
      </c>
      <c r="AC407" s="5" t="s">
        <v>1781</v>
      </c>
      <c r="AD407" s="5">
        <v>339.82</v>
      </c>
      <c r="AE407" s="32" t="s">
        <v>111</v>
      </c>
      <c r="AF407" s="31" t="s">
        <v>1041</v>
      </c>
      <c r="AG407" s="5">
        <v>15.06</v>
      </c>
      <c r="AH407" s="5">
        <v>15.06</v>
      </c>
      <c r="AI407" s="5">
        <v>30.12</v>
      </c>
      <c r="AJ407" s="5">
        <v>60.24</v>
      </c>
      <c r="AK407" s="32" t="s">
        <v>1782</v>
      </c>
      <c r="AL407" s="27"/>
    </row>
    <row r="408" spans="1:38" ht="13.5" customHeight="1" x14ac:dyDescent="0.25">
      <c r="A408" s="3">
        <v>142</v>
      </c>
      <c r="B408" s="60"/>
      <c r="C408" s="60"/>
      <c r="D408" s="60"/>
      <c r="E408" s="60"/>
      <c r="F408" s="61"/>
      <c r="G408" s="13">
        <v>45967</v>
      </c>
      <c r="H408" s="31" t="s">
        <v>659</v>
      </c>
      <c r="I408" s="5" t="s">
        <v>659</v>
      </c>
      <c r="J408" s="5" t="s">
        <v>659</v>
      </c>
      <c r="K408" s="5" t="s">
        <v>659</v>
      </c>
      <c r="L408" s="5" t="s">
        <v>659</v>
      </c>
      <c r="M408" s="5" t="s">
        <v>659</v>
      </c>
      <c r="N408" s="5" t="s">
        <v>659</v>
      </c>
      <c r="O408" s="5" t="s">
        <v>659</v>
      </c>
      <c r="P408" s="5" t="s">
        <v>659</v>
      </c>
      <c r="Q408" s="5" t="s">
        <v>659</v>
      </c>
      <c r="R408" s="5" t="s">
        <v>659</v>
      </c>
      <c r="S408" s="32" t="s">
        <v>659</v>
      </c>
      <c r="T408" s="31" t="s">
        <v>1781</v>
      </c>
      <c r="U408" s="5">
        <v>60.97</v>
      </c>
      <c r="V408" s="5" t="s">
        <v>102</v>
      </c>
      <c r="W408" s="5" t="s">
        <v>1781</v>
      </c>
      <c r="X408" s="5">
        <v>60.97</v>
      </c>
      <c r="Y408" s="5" t="s">
        <v>102</v>
      </c>
      <c r="Z408" s="5" t="s">
        <v>1781</v>
      </c>
      <c r="AA408" s="5">
        <v>161.19</v>
      </c>
      <c r="AB408" s="5" t="s">
        <v>102</v>
      </c>
      <c r="AC408" s="5" t="s">
        <v>1781</v>
      </c>
      <c r="AD408" s="5">
        <v>322.38</v>
      </c>
      <c r="AE408" s="32" t="s">
        <v>102</v>
      </c>
      <c r="AF408" s="31" t="s">
        <v>1041</v>
      </c>
      <c r="AG408" s="5">
        <v>15.06</v>
      </c>
      <c r="AH408" s="5">
        <v>15.06</v>
      </c>
      <c r="AI408" s="5">
        <v>30.12</v>
      </c>
      <c r="AJ408" s="5">
        <v>60.24</v>
      </c>
      <c r="AK408" s="32" t="s">
        <v>1782</v>
      </c>
      <c r="AL408" s="27"/>
    </row>
    <row r="409" spans="1:38" ht="13.5" customHeight="1" thickBot="1" x14ac:dyDescent="0.3">
      <c r="A409" s="3">
        <v>142</v>
      </c>
      <c r="B409" s="60"/>
      <c r="C409" s="60"/>
      <c r="D409" s="60"/>
      <c r="E409" s="60"/>
      <c r="F409" s="61"/>
      <c r="G409" s="13">
        <v>45970</v>
      </c>
      <c r="H409" s="41" t="s">
        <v>659</v>
      </c>
      <c r="I409" s="42" t="s">
        <v>659</v>
      </c>
      <c r="J409" s="42" t="s">
        <v>659</v>
      </c>
      <c r="K409" s="42" t="s">
        <v>659</v>
      </c>
      <c r="L409" s="42" t="s">
        <v>659</v>
      </c>
      <c r="M409" s="42" t="s">
        <v>659</v>
      </c>
      <c r="N409" s="42" t="s">
        <v>659</v>
      </c>
      <c r="O409" s="42" t="s">
        <v>659</v>
      </c>
      <c r="P409" s="42" t="s">
        <v>659</v>
      </c>
      <c r="Q409" s="42" t="s">
        <v>659</v>
      </c>
      <c r="R409" s="42" t="s">
        <v>659</v>
      </c>
      <c r="S409" s="43" t="s">
        <v>659</v>
      </c>
      <c r="T409" s="41" t="s">
        <v>1781</v>
      </c>
      <c r="U409" s="42">
        <v>53</v>
      </c>
      <c r="V409" s="42" t="s">
        <v>89</v>
      </c>
      <c r="W409" s="42" t="s">
        <v>1783</v>
      </c>
      <c r="X409" s="42">
        <v>53</v>
      </c>
      <c r="Y409" s="42" t="s">
        <v>89</v>
      </c>
      <c r="Z409" s="42" t="s">
        <v>1781</v>
      </c>
      <c r="AA409" s="42">
        <v>145.16999999999999</v>
      </c>
      <c r="AB409" s="42" t="s">
        <v>102</v>
      </c>
      <c r="AC409" s="42" t="s">
        <v>1781</v>
      </c>
      <c r="AD409" s="42">
        <v>290.33999999999997</v>
      </c>
      <c r="AE409" s="43" t="s">
        <v>102</v>
      </c>
      <c r="AF409" s="41" t="s">
        <v>1041</v>
      </c>
      <c r="AG409" s="42">
        <v>15.06</v>
      </c>
      <c r="AH409" s="42">
        <v>15.06</v>
      </c>
      <c r="AI409" s="42">
        <v>30.12</v>
      </c>
      <c r="AJ409" s="42">
        <v>60.24</v>
      </c>
      <c r="AK409" s="43" t="s">
        <v>1782</v>
      </c>
      <c r="AL409" s="27"/>
    </row>
    <row r="410" spans="1:38" ht="15.75" thickTop="1" x14ac:dyDescent="0.25"/>
  </sheetData>
  <mergeCells count="680">
    <mergeCell ref="E2:E4"/>
    <mergeCell ref="F2:F4"/>
    <mergeCell ref="B5:B7"/>
    <mergeCell ref="C5:C7"/>
    <mergeCell ref="D5:D7"/>
    <mergeCell ref="E5:E7"/>
    <mergeCell ref="F5:F7"/>
    <mergeCell ref="B2:B4"/>
    <mergeCell ref="C2:C4"/>
    <mergeCell ref="D2:D4"/>
    <mergeCell ref="E8:E10"/>
    <mergeCell ref="F8:F10"/>
    <mergeCell ref="B11:B13"/>
    <mergeCell ref="C11:C13"/>
    <mergeCell ref="D11:D13"/>
    <mergeCell ref="E11:E13"/>
    <mergeCell ref="F11:F13"/>
    <mergeCell ref="B8:B10"/>
    <mergeCell ref="C8:C10"/>
    <mergeCell ref="D8:D10"/>
    <mergeCell ref="E14:E16"/>
    <mergeCell ref="F14:F16"/>
    <mergeCell ref="B17:B19"/>
    <mergeCell ref="C17:C19"/>
    <mergeCell ref="D17:D19"/>
    <mergeCell ref="E17:E19"/>
    <mergeCell ref="F17:F19"/>
    <mergeCell ref="B14:B16"/>
    <mergeCell ref="C14:C16"/>
    <mergeCell ref="D14:D16"/>
    <mergeCell ref="E20:E22"/>
    <mergeCell ref="F20:F22"/>
    <mergeCell ref="B23:B25"/>
    <mergeCell ref="C23:C25"/>
    <mergeCell ref="D23:D25"/>
    <mergeCell ref="E23:E25"/>
    <mergeCell ref="F23:F25"/>
    <mergeCell ref="B20:B22"/>
    <mergeCell ref="C20:C22"/>
    <mergeCell ref="D20:D22"/>
    <mergeCell ref="E26:E28"/>
    <mergeCell ref="F26:F28"/>
    <mergeCell ref="B29:B31"/>
    <mergeCell ref="C29:C31"/>
    <mergeCell ref="D29:D31"/>
    <mergeCell ref="E29:E31"/>
    <mergeCell ref="F29:F31"/>
    <mergeCell ref="B26:B28"/>
    <mergeCell ref="C26:C28"/>
    <mergeCell ref="D26:D28"/>
    <mergeCell ref="E32:E34"/>
    <mergeCell ref="F32:F34"/>
    <mergeCell ref="B35:B37"/>
    <mergeCell ref="C35:C37"/>
    <mergeCell ref="D35:D37"/>
    <mergeCell ref="E35:E37"/>
    <mergeCell ref="F35:F37"/>
    <mergeCell ref="B32:B34"/>
    <mergeCell ref="C32:C34"/>
    <mergeCell ref="D32:D34"/>
    <mergeCell ref="B44:B46"/>
    <mergeCell ref="C44:C46"/>
    <mergeCell ref="D44:D46"/>
    <mergeCell ref="E44:E46"/>
    <mergeCell ref="F44:F46"/>
    <mergeCell ref="E38:E40"/>
    <mergeCell ref="F38:F40"/>
    <mergeCell ref="B41:B43"/>
    <mergeCell ref="C41:C43"/>
    <mergeCell ref="D41:D43"/>
    <mergeCell ref="E41:E43"/>
    <mergeCell ref="F41:F43"/>
    <mergeCell ref="B38:B40"/>
    <mergeCell ref="C38:C40"/>
    <mergeCell ref="D38:D40"/>
    <mergeCell ref="E47:E49"/>
    <mergeCell ref="F47:F49"/>
    <mergeCell ref="B50:B52"/>
    <mergeCell ref="C50:C52"/>
    <mergeCell ref="D50:D52"/>
    <mergeCell ref="E50:E52"/>
    <mergeCell ref="F50:F52"/>
    <mergeCell ref="B47:B49"/>
    <mergeCell ref="C47:C49"/>
    <mergeCell ref="D47:D49"/>
    <mergeCell ref="E53:E55"/>
    <mergeCell ref="F53:F55"/>
    <mergeCell ref="B56:B58"/>
    <mergeCell ref="C56:C58"/>
    <mergeCell ref="D56:D58"/>
    <mergeCell ref="E56:E58"/>
    <mergeCell ref="F56:F58"/>
    <mergeCell ref="B53:B55"/>
    <mergeCell ref="C53:C55"/>
    <mergeCell ref="D53:D55"/>
    <mergeCell ref="E59:E61"/>
    <mergeCell ref="F59:F61"/>
    <mergeCell ref="B62:B64"/>
    <mergeCell ref="C62:C64"/>
    <mergeCell ref="D62:D64"/>
    <mergeCell ref="E62:E64"/>
    <mergeCell ref="F62:F64"/>
    <mergeCell ref="B59:B61"/>
    <mergeCell ref="C59:C61"/>
    <mergeCell ref="D59:D61"/>
    <mergeCell ref="E65:E67"/>
    <mergeCell ref="F65:F67"/>
    <mergeCell ref="B68:B70"/>
    <mergeCell ref="C68:C70"/>
    <mergeCell ref="D68:D70"/>
    <mergeCell ref="E68:E70"/>
    <mergeCell ref="F68:F70"/>
    <mergeCell ref="B65:B67"/>
    <mergeCell ref="C65:C67"/>
    <mergeCell ref="D65:D67"/>
    <mergeCell ref="E71:E73"/>
    <mergeCell ref="F71:F73"/>
    <mergeCell ref="B74:B76"/>
    <mergeCell ref="C74:C76"/>
    <mergeCell ref="D74:D76"/>
    <mergeCell ref="E74:E76"/>
    <mergeCell ref="F74:F76"/>
    <mergeCell ref="B71:B73"/>
    <mergeCell ref="C71:C73"/>
    <mergeCell ref="D71:D73"/>
    <mergeCell ref="E77:E79"/>
    <mergeCell ref="F77:F79"/>
    <mergeCell ref="B80:B82"/>
    <mergeCell ref="C80:C82"/>
    <mergeCell ref="D80:D82"/>
    <mergeCell ref="E80:E82"/>
    <mergeCell ref="F80:F82"/>
    <mergeCell ref="B77:B79"/>
    <mergeCell ref="C77:C79"/>
    <mergeCell ref="D77:D79"/>
    <mergeCell ref="E83:E85"/>
    <mergeCell ref="F83:F85"/>
    <mergeCell ref="B86:B88"/>
    <mergeCell ref="C86:C88"/>
    <mergeCell ref="D86:D88"/>
    <mergeCell ref="E86:E88"/>
    <mergeCell ref="F86:F88"/>
    <mergeCell ref="B83:B85"/>
    <mergeCell ref="C83:C85"/>
    <mergeCell ref="D83:D85"/>
    <mergeCell ref="E89:E91"/>
    <mergeCell ref="F89:F91"/>
    <mergeCell ref="B92:B94"/>
    <mergeCell ref="C92:C94"/>
    <mergeCell ref="D92:D94"/>
    <mergeCell ref="E92:E94"/>
    <mergeCell ref="F92:F94"/>
    <mergeCell ref="B89:B91"/>
    <mergeCell ref="C89:C91"/>
    <mergeCell ref="D89:D91"/>
    <mergeCell ref="E95:E97"/>
    <mergeCell ref="F95:F97"/>
    <mergeCell ref="B98:B100"/>
    <mergeCell ref="C98:C100"/>
    <mergeCell ref="D98:D100"/>
    <mergeCell ref="E98:E100"/>
    <mergeCell ref="F98:F100"/>
    <mergeCell ref="B95:B97"/>
    <mergeCell ref="C95:C97"/>
    <mergeCell ref="D95:D97"/>
    <mergeCell ref="E101:E103"/>
    <mergeCell ref="F101:F103"/>
    <mergeCell ref="B104:B106"/>
    <mergeCell ref="C104:C106"/>
    <mergeCell ref="D104:D106"/>
    <mergeCell ref="E104:E106"/>
    <mergeCell ref="F104:F106"/>
    <mergeCell ref="B101:B103"/>
    <mergeCell ref="C101:C103"/>
    <mergeCell ref="D101:D103"/>
    <mergeCell ref="E107:E109"/>
    <mergeCell ref="F107:F109"/>
    <mergeCell ref="B110:B112"/>
    <mergeCell ref="C110:C112"/>
    <mergeCell ref="D110:D112"/>
    <mergeCell ref="E110:E112"/>
    <mergeCell ref="F110:F112"/>
    <mergeCell ref="B107:B109"/>
    <mergeCell ref="C107:C109"/>
    <mergeCell ref="D107:D109"/>
    <mergeCell ref="E113:E115"/>
    <mergeCell ref="F113:F115"/>
    <mergeCell ref="B116:B118"/>
    <mergeCell ref="C116:C118"/>
    <mergeCell ref="D116:D118"/>
    <mergeCell ref="E116:E118"/>
    <mergeCell ref="F116:F118"/>
    <mergeCell ref="B113:B115"/>
    <mergeCell ref="C113:C115"/>
    <mergeCell ref="D113:D115"/>
    <mergeCell ref="E119:E121"/>
    <mergeCell ref="F119:F121"/>
    <mergeCell ref="B122:B124"/>
    <mergeCell ref="C122:C124"/>
    <mergeCell ref="D122:D124"/>
    <mergeCell ref="E122:E124"/>
    <mergeCell ref="F122:F124"/>
    <mergeCell ref="B119:B121"/>
    <mergeCell ref="C119:C121"/>
    <mergeCell ref="D119:D121"/>
    <mergeCell ref="E125:E127"/>
    <mergeCell ref="F125:F127"/>
    <mergeCell ref="B128:B130"/>
    <mergeCell ref="C128:C130"/>
    <mergeCell ref="D128:D130"/>
    <mergeCell ref="E128:E130"/>
    <mergeCell ref="F128:F130"/>
    <mergeCell ref="B125:B127"/>
    <mergeCell ref="C125:C127"/>
    <mergeCell ref="D125:D127"/>
    <mergeCell ref="E131:E133"/>
    <mergeCell ref="F131:F133"/>
    <mergeCell ref="B134:B136"/>
    <mergeCell ref="C134:C136"/>
    <mergeCell ref="D134:D136"/>
    <mergeCell ref="E134:E136"/>
    <mergeCell ref="F134:F136"/>
    <mergeCell ref="B131:B133"/>
    <mergeCell ref="C131:C133"/>
    <mergeCell ref="D131:D133"/>
    <mergeCell ref="E137:E139"/>
    <mergeCell ref="F137:F139"/>
    <mergeCell ref="B140:B142"/>
    <mergeCell ref="C140:C142"/>
    <mergeCell ref="D140:D142"/>
    <mergeCell ref="E140:E142"/>
    <mergeCell ref="F140:F142"/>
    <mergeCell ref="B137:B139"/>
    <mergeCell ref="C137:C139"/>
    <mergeCell ref="D137:D139"/>
    <mergeCell ref="E143:E145"/>
    <mergeCell ref="F143:F145"/>
    <mergeCell ref="B146:B148"/>
    <mergeCell ref="C146:C148"/>
    <mergeCell ref="D146:D148"/>
    <mergeCell ref="E146:E148"/>
    <mergeCell ref="F146:F148"/>
    <mergeCell ref="B143:B145"/>
    <mergeCell ref="C143:C145"/>
    <mergeCell ref="D143:D145"/>
    <mergeCell ref="E149:E151"/>
    <mergeCell ref="F149:F151"/>
    <mergeCell ref="B152:B154"/>
    <mergeCell ref="C152:C154"/>
    <mergeCell ref="D152:D154"/>
    <mergeCell ref="E152:E154"/>
    <mergeCell ref="F152:F154"/>
    <mergeCell ref="B149:B151"/>
    <mergeCell ref="C149:C151"/>
    <mergeCell ref="D149:D151"/>
    <mergeCell ref="E155:E157"/>
    <mergeCell ref="F155:F157"/>
    <mergeCell ref="B158:B160"/>
    <mergeCell ref="C158:C160"/>
    <mergeCell ref="D158:D160"/>
    <mergeCell ref="E158:E160"/>
    <mergeCell ref="F158:F160"/>
    <mergeCell ref="B155:B157"/>
    <mergeCell ref="C155:C157"/>
    <mergeCell ref="D155:D157"/>
    <mergeCell ref="E161:E163"/>
    <mergeCell ref="F161:F163"/>
    <mergeCell ref="B164:B166"/>
    <mergeCell ref="C164:C166"/>
    <mergeCell ref="D164:D166"/>
    <mergeCell ref="E164:E166"/>
    <mergeCell ref="F164:F166"/>
    <mergeCell ref="B161:B163"/>
    <mergeCell ref="C161:C163"/>
    <mergeCell ref="D161:D163"/>
    <mergeCell ref="E167:E169"/>
    <mergeCell ref="F167:F169"/>
    <mergeCell ref="B170:B172"/>
    <mergeCell ref="C170:C172"/>
    <mergeCell ref="D170:D172"/>
    <mergeCell ref="E170:E172"/>
    <mergeCell ref="F170:F172"/>
    <mergeCell ref="B167:B169"/>
    <mergeCell ref="C167:C169"/>
    <mergeCell ref="D167:D169"/>
    <mergeCell ref="B176:B178"/>
    <mergeCell ref="C176:C178"/>
    <mergeCell ref="D176:D178"/>
    <mergeCell ref="E176:E178"/>
    <mergeCell ref="F176:F178"/>
    <mergeCell ref="E173:E175"/>
    <mergeCell ref="F173:F175"/>
    <mergeCell ref="B173:B175"/>
    <mergeCell ref="C173:C175"/>
    <mergeCell ref="D173:D175"/>
    <mergeCell ref="E179:E181"/>
    <mergeCell ref="F179:F181"/>
    <mergeCell ref="B182:B184"/>
    <mergeCell ref="C182:C184"/>
    <mergeCell ref="D182:D184"/>
    <mergeCell ref="E182:E184"/>
    <mergeCell ref="F182:F184"/>
    <mergeCell ref="B179:B181"/>
    <mergeCell ref="C179:C181"/>
    <mergeCell ref="D179:D181"/>
    <mergeCell ref="E185:E187"/>
    <mergeCell ref="F185:F187"/>
    <mergeCell ref="B188:B190"/>
    <mergeCell ref="C188:C190"/>
    <mergeCell ref="D188:D190"/>
    <mergeCell ref="E188:E190"/>
    <mergeCell ref="F188:F190"/>
    <mergeCell ref="B185:B187"/>
    <mergeCell ref="C185:C187"/>
    <mergeCell ref="D185:D187"/>
    <mergeCell ref="E191:E193"/>
    <mergeCell ref="F191:F193"/>
    <mergeCell ref="B194:B196"/>
    <mergeCell ref="C194:C196"/>
    <mergeCell ref="D194:D196"/>
    <mergeCell ref="E194:E196"/>
    <mergeCell ref="F194:F196"/>
    <mergeCell ref="B191:B193"/>
    <mergeCell ref="C191:C193"/>
    <mergeCell ref="D191:D193"/>
    <mergeCell ref="E197:E199"/>
    <mergeCell ref="F197:F199"/>
    <mergeCell ref="B200:B202"/>
    <mergeCell ref="C200:C202"/>
    <mergeCell ref="D200:D202"/>
    <mergeCell ref="E200:E202"/>
    <mergeCell ref="F200:F202"/>
    <mergeCell ref="B197:B199"/>
    <mergeCell ref="C197:C199"/>
    <mergeCell ref="D197:D199"/>
    <mergeCell ref="E203:E205"/>
    <mergeCell ref="F203:F205"/>
    <mergeCell ref="B206:B208"/>
    <mergeCell ref="C206:C208"/>
    <mergeCell ref="D206:D208"/>
    <mergeCell ref="E206:E208"/>
    <mergeCell ref="F206:F208"/>
    <mergeCell ref="B203:B205"/>
    <mergeCell ref="C203:C205"/>
    <mergeCell ref="D203:D205"/>
    <mergeCell ref="E209:E211"/>
    <mergeCell ref="F209:F211"/>
    <mergeCell ref="B212:B214"/>
    <mergeCell ref="C212:C214"/>
    <mergeCell ref="D212:D214"/>
    <mergeCell ref="E212:E214"/>
    <mergeCell ref="F212:F214"/>
    <mergeCell ref="B209:B211"/>
    <mergeCell ref="C209:C211"/>
    <mergeCell ref="D209:D211"/>
    <mergeCell ref="E215:E217"/>
    <mergeCell ref="F215:F217"/>
    <mergeCell ref="B218:B220"/>
    <mergeCell ref="C218:C220"/>
    <mergeCell ref="D218:D220"/>
    <mergeCell ref="E218:E220"/>
    <mergeCell ref="F218:F220"/>
    <mergeCell ref="B215:B217"/>
    <mergeCell ref="C215:C217"/>
    <mergeCell ref="D215:D217"/>
    <mergeCell ref="E224:E226"/>
    <mergeCell ref="F224:F226"/>
    <mergeCell ref="B224:B226"/>
    <mergeCell ref="C224:C226"/>
    <mergeCell ref="D224:D226"/>
    <mergeCell ref="B221:B223"/>
    <mergeCell ref="C221:C223"/>
    <mergeCell ref="D221:D223"/>
    <mergeCell ref="E221:E223"/>
    <mergeCell ref="F221:F223"/>
    <mergeCell ref="E227:E229"/>
    <mergeCell ref="F227:F229"/>
    <mergeCell ref="B230:B232"/>
    <mergeCell ref="C230:C232"/>
    <mergeCell ref="D230:D232"/>
    <mergeCell ref="E230:E232"/>
    <mergeCell ref="F230:F232"/>
    <mergeCell ref="B227:B229"/>
    <mergeCell ref="C227:C229"/>
    <mergeCell ref="D227:D229"/>
    <mergeCell ref="E233:E235"/>
    <mergeCell ref="F233:F235"/>
    <mergeCell ref="B236:B238"/>
    <mergeCell ref="C236:C238"/>
    <mergeCell ref="D236:D238"/>
    <mergeCell ref="E236:E238"/>
    <mergeCell ref="F236:F238"/>
    <mergeCell ref="B233:B235"/>
    <mergeCell ref="C233:C235"/>
    <mergeCell ref="D233:D235"/>
    <mergeCell ref="E239:E241"/>
    <mergeCell ref="F239:F241"/>
    <mergeCell ref="B242:B244"/>
    <mergeCell ref="C242:C244"/>
    <mergeCell ref="D242:D244"/>
    <mergeCell ref="E242:E244"/>
    <mergeCell ref="F242:F244"/>
    <mergeCell ref="B239:B241"/>
    <mergeCell ref="C239:C241"/>
    <mergeCell ref="D239:D241"/>
    <mergeCell ref="E245:E247"/>
    <mergeCell ref="F245:F247"/>
    <mergeCell ref="B248:B250"/>
    <mergeCell ref="C248:C250"/>
    <mergeCell ref="D248:D250"/>
    <mergeCell ref="E248:E250"/>
    <mergeCell ref="F248:F250"/>
    <mergeCell ref="B245:B247"/>
    <mergeCell ref="C245:C247"/>
    <mergeCell ref="D245:D247"/>
    <mergeCell ref="E251:E253"/>
    <mergeCell ref="F251:F253"/>
    <mergeCell ref="B254:B256"/>
    <mergeCell ref="C254:C256"/>
    <mergeCell ref="D254:D256"/>
    <mergeCell ref="E254:E256"/>
    <mergeCell ref="F254:F256"/>
    <mergeCell ref="B251:B253"/>
    <mergeCell ref="C251:C253"/>
    <mergeCell ref="D251:D253"/>
    <mergeCell ref="E257:E259"/>
    <mergeCell ref="F257:F259"/>
    <mergeCell ref="B260:B262"/>
    <mergeCell ref="C260:C262"/>
    <mergeCell ref="D260:D262"/>
    <mergeCell ref="E260:E262"/>
    <mergeCell ref="F260:F262"/>
    <mergeCell ref="B257:B259"/>
    <mergeCell ref="C257:C259"/>
    <mergeCell ref="D257:D259"/>
    <mergeCell ref="E263:E265"/>
    <mergeCell ref="F263:F265"/>
    <mergeCell ref="B266:B268"/>
    <mergeCell ref="C266:C268"/>
    <mergeCell ref="D266:D268"/>
    <mergeCell ref="E266:E268"/>
    <mergeCell ref="F266:F268"/>
    <mergeCell ref="B263:B265"/>
    <mergeCell ref="C263:C265"/>
    <mergeCell ref="D263:D265"/>
    <mergeCell ref="E269:E271"/>
    <mergeCell ref="F269:F271"/>
    <mergeCell ref="B272:B274"/>
    <mergeCell ref="C272:C274"/>
    <mergeCell ref="D272:D274"/>
    <mergeCell ref="E272:E274"/>
    <mergeCell ref="F272:F274"/>
    <mergeCell ref="B269:B271"/>
    <mergeCell ref="C269:C271"/>
    <mergeCell ref="D269:D271"/>
    <mergeCell ref="E275:E277"/>
    <mergeCell ref="F275:F277"/>
    <mergeCell ref="B278:B280"/>
    <mergeCell ref="C278:C280"/>
    <mergeCell ref="D278:D280"/>
    <mergeCell ref="E278:E280"/>
    <mergeCell ref="F278:F280"/>
    <mergeCell ref="B275:B277"/>
    <mergeCell ref="C275:C277"/>
    <mergeCell ref="D275:D277"/>
    <mergeCell ref="E281:E283"/>
    <mergeCell ref="F281:F283"/>
    <mergeCell ref="B284:B286"/>
    <mergeCell ref="C284:C286"/>
    <mergeCell ref="D284:D286"/>
    <mergeCell ref="E284:E286"/>
    <mergeCell ref="F284:F286"/>
    <mergeCell ref="B281:B283"/>
    <mergeCell ref="C281:C283"/>
    <mergeCell ref="D281:D283"/>
    <mergeCell ref="E287:E289"/>
    <mergeCell ref="F287:F289"/>
    <mergeCell ref="B290:B292"/>
    <mergeCell ref="C290:C292"/>
    <mergeCell ref="D290:D292"/>
    <mergeCell ref="E290:E292"/>
    <mergeCell ref="F290:F292"/>
    <mergeCell ref="B287:B289"/>
    <mergeCell ref="C287:C289"/>
    <mergeCell ref="D287:D289"/>
    <mergeCell ref="E293:E295"/>
    <mergeCell ref="F293:F295"/>
    <mergeCell ref="B296:B298"/>
    <mergeCell ref="C296:C298"/>
    <mergeCell ref="D296:D298"/>
    <mergeCell ref="E296:E298"/>
    <mergeCell ref="F296:F298"/>
    <mergeCell ref="B293:B295"/>
    <mergeCell ref="C293:C295"/>
    <mergeCell ref="D293:D295"/>
    <mergeCell ref="E299:E301"/>
    <mergeCell ref="F299:F301"/>
    <mergeCell ref="B302:B304"/>
    <mergeCell ref="C302:C304"/>
    <mergeCell ref="D302:D304"/>
    <mergeCell ref="E302:E304"/>
    <mergeCell ref="F302:F304"/>
    <mergeCell ref="B299:B301"/>
    <mergeCell ref="C299:C301"/>
    <mergeCell ref="D299:D301"/>
    <mergeCell ref="E305:E307"/>
    <mergeCell ref="F305:F307"/>
    <mergeCell ref="B308:B310"/>
    <mergeCell ref="C308:C310"/>
    <mergeCell ref="D308:D310"/>
    <mergeCell ref="E308:E310"/>
    <mergeCell ref="F308:F310"/>
    <mergeCell ref="B305:B307"/>
    <mergeCell ref="C305:C307"/>
    <mergeCell ref="D305:D307"/>
    <mergeCell ref="E311:E313"/>
    <mergeCell ref="F311:F313"/>
    <mergeCell ref="B314:B316"/>
    <mergeCell ref="C314:C316"/>
    <mergeCell ref="D314:D316"/>
    <mergeCell ref="E314:E316"/>
    <mergeCell ref="F314:F316"/>
    <mergeCell ref="B311:B313"/>
    <mergeCell ref="C311:C313"/>
    <mergeCell ref="D311:D313"/>
    <mergeCell ref="E317:E319"/>
    <mergeCell ref="F317:F319"/>
    <mergeCell ref="B320:B322"/>
    <mergeCell ref="C320:C322"/>
    <mergeCell ref="D320:D322"/>
    <mergeCell ref="E320:E322"/>
    <mergeCell ref="F320:F322"/>
    <mergeCell ref="B317:B319"/>
    <mergeCell ref="C317:C319"/>
    <mergeCell ref="D317:D319"/>
    <mergeCell ref="E323:E325"/>
    <mergeCell ref="F323:F325"/>
    <mergeCell ref="B326:B328"/>
    <mergeCell ref="C326:C328"/>
    <mergeCell ref="D326:D328"/>
    <mergeCell ref="E326:E328"/>
    <mergeCell ref="F326:F328"/>
    <mergeCell ref="B323:B325"/>
    <mergeCell ref="C323:C325"/>
    <mergeCell ref="D323:D325"/>
    <mergeCell ref="E329:E331"/>
    <mergeCell ref="F329:F331"/>
    <mergeCell ref="B332:B334"/>
    <mergeCell ref="C332:C334"/>
    <mergeCell ref="D332:D334"/>
    <mergeCell ref="E332:E334"/>
    <mergeCell ref="F332:F334"/>
    <mergeCell ref="B329:B331"/>
    <mergeCell ref="C329:C331"/>
    <mergeCell ref="D329:D331"/>
    <mergeCell ref="E335:E337"/>
    <mergeCell ref="F335:F337"/>
    <mergeCell ref="B338:B340"/>
    <mergeCell ref="C338:C340"/>
    <mergeCell ref="D338:D340"/>
    <mergeCell ref="E338:E340"/>
    <mergeCell ref="F338:F340"/>
    <mergeCell ref="B335:B337"/>
    <mergeCell ref="C335:C337"/>
    <mergeCell ref="D335:D337"/>
    <mergeCell ref="E341:E343"/>
    <mergeCell ref="F341:F343"/>
    <mergeCell ref="B344:B346"/>
    <mergeCell ref="C344:C346"/>
    <mergeCell ref="D344:D346"/>
    <mergeCell ref="E344:E346"/>
    <mergeCell ref="F344:F346"/>
    <mergeCell ref="B341:B343"/>
    <mergeCell ref="C341:C343"/>
    <mergeCell ref="D341:D343"/>
    <mergeCell ref="E347:E349"/>
    <mergeCell ref="F347:F349"/>
    <mergeCell ref="B350:B352"/>
    <mergeCell ref="C350:C352"/>
    <mergeCell ref="D350:D352"/>
    <mergeCell ref="E350:E352"/>
    <mergeCell ref="F350:F352"/>
    <mergeCell ref="B347:B349"/>
    <mergeCell ref="C347:C349"/>
    <mergeCell ref="D347:D349"/>
    <mergeCell ref="E353:E355"/>
    <mergeCell ref="F353:F355"/>
    <mergeCell ref="B356:B358"/>
    <mergeCell ref="C356:C358"/>
    <mergeCell ref="D356:D358"/>
    <mergeCell ref="E356:E358"/>
    <mergeCell ref="F356:F358"/>
    <mergeCell ref="B353:B355"/>
    <mergeCell ref="C353:C355"/>
    <mergeCell ref="D353:D355"/>
    <mergeCell ref="E359:E361"/>
    <mergeCell ref="F359:F361"/>
    <mergeCell ref="B362:B364"/>
    <mergeCell ref="C362:C364"/>
    <mergeCell ref="D362:D364"/>
    <mergeCell ref="E362:E364"/>
    <mergeCell ref="F362:F364"/>
    <mergeCell ref="B359:B361"/>
    <mergeCell ref="C359:C361"/>
    <mergeCell ref="D359:D361"/>
    <mergeCell ref="E365:E367"/>
    <mergeCell ref="F365:F367"/>
    <mergeCell ref="B368:B370"/>
    <mergeCell ref="C368:C370"/>
    <mergeCell ref="D368:D370"/>
    <mergeCell ref="E368:E370"/>
    <mergeCell ref="F368:F370"/>
    <mergeCell ref="B365:B367"/>
    <mergeCell ref="C365:C367"/>
    <mergeCell ref="D365:D367"/>
    <mergeCell ref="E371:E373"/>
    <mergeCell ref="F371:F373"/>
    <mergeCell ref="B374:B376"/>
    <mergeCell ref="C374:C376"/>
    <mergeCell ref="D374:D376"/>
    <mergeCell ref="E374:E376"/>
    <mergeCell ref="F374:F376"/>
    <mergeCell ref="B371:B373"/>
    <mergeCell ref="C371:C373"/>
    <mergeCell ref="D371:D373"/>
    <mergeCell ref="E377:E379"/>
    <mergeCell ref="F377:F379"/>
    <mergeCell ref="B380:B382"/>
    <mergeCell ref="C380:C382"/>
    <mergeCell ref="D380:D382"/>
    <mergeCell ref="E380:E382"/>
    <mergeCell ref="F380:F382"/>
    <mergeCell ref="B377:B379"/>
    <mergeCell ref="C377:C379"/>
    <mergeCell ref="D377:D379"/>
    <mergeCell ref="E383:E385"/>
    <mergeCell ref="F383:F385"/>
    <mergeCell ref="B386:B388"/>
    <mergeCell ref="C386:C388"/>
    <mergeCell ref="D386:D388"/>
    <mergeCell ref="E386:E388"/>
    <mergeCell ref="F386:F388"/>
    <mergeCell ref="B383:B385"/>
    <mergeCell ref="C383:C385"/>
    <mergeCell ref="D383:D385"/>
    <mergeCell ref="D401:D403"/>
    <mergeCell ref="E389:E391"/>
    <mergeCell ref="F389:F391"/>
    <mergeCell ref="B392:B394"/>
    <mergeCell ref="C392:C394"/>
    <mergeCell ref="D392:D394"/>
    <mergeCell ref="E392:E394"/>
    <mergeCell ref="F392:F394"/>
    <mergeCell ref="B389:B391"/>
    <mergeCell ref="C389:C391"/>
    <mergeCell ref="D389:D391"/>
    <mergeCell ref="B407:B409"/>
    <mergeCell ref="C407:C409"/>
    <mergeCell ref="D407:D409"/>
    <mergeCell ref="E407:E409"/>
    <mergeCell ref="F407:F409"/>
    <mergeCell ref="E395:E397"/>
    <mergeCell ref="F395:F397"/>
    <mergeCell ref="B398:B400"/>
    <mergeCell ref="C398:C400"/>
    <mergeCell ref="D398:D400"/>
    <mergeCell ref="E398:E400"/>
    <mergeCell ref="F398:F400"/>
    <mergeCell ref="B395:B397"/>
    <mergeCell ref="C395:C397"/>
    <mergeCell ref="D395:D397"/>
    <mergeCell ref="E401:E403"/>
    <mergeCell ref="F401:F403"/>
    <mergeCell ref="B404:B406"/>
    <mergeCell ref="C404:C406"/>
    <mergeCell ref="D404:D406"/>
    <mergeCell ref="E404:E406"/>
    <mergeCell ref="F404:F406"/>
    <mergeCell ref="B401:B403"/>
    <mergeCell ref="C401:C403"/>
  </mergeCells>
  <phoneticPr fontId="2" type="noConversion"/>
  <conditionalFormatting sqref="A2:AL409">
    <cfRule type="expression" dxfId="2" priority="1">
      <formula>MOD(ROW()-2,6)&gt;=3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2F23-8615-4385-8E2D-917AE03289FB}">
  <dimension ref="A1:AL410"/>
  <sheetViews>
    <sheetView zoomScale="93" zoomScaleNormal="71" workbookViewId="0">
      <pane ySplit="1" topLeftCell="A311" activePane="bottomLeft" state="frozen"/>
      <selection pane="bottomLeft" activeCell="AN327" sqref="AN327"/>
    </sheetView>
  </sheetViews>
  <sheetFormatPr defaultColWidth="9" defaultRowHeight="13.5" x14ac:dyDescent="0.25"/>
  <cols>
    <col min="1" max="1" width="11.42578125" style="6" bestFit="1" customWidth="1"/>
    <col min="2" max="2" width="8.42578125" style="6" bestFit="1" customWidth="1"/>
    <col min="3" max="3" width="12.7109375" style="6" customWidth="1"/>
    <col min="4" max="4" width="8.42578125" style="6" bestFit="1" customWidth="1"/>
    <col min="5" max="5" width="11" style="6" bestFit="1" customWidth="1"/>
    <col min="6" max="6" width="12.42578125" style="6" bestFit="1" customWidth="1"/>
    <col min="7" max="7" width="12" style="6" bestFit="1" customWidth="1"/>
    <col min="8" max="8" width="9.85546875" style="6" customWidth="1"/>
    <col min="9" max="10" width="9.7109375" style="6" customWidth="1"/>
    <col min="11" max="11" width="10" style="6" customWidth="1"/>
    <col min="12" max="12" width="9.5703125" style="6" customWidth="1"/>
    <col min="13" max="13" width="10" style="6" customWidth="1"/>
    <col min="14" max="14" width="9" style="6" customWidth="1"/>
    <col min="15" max="15" width="10.140625" style="6" customWidth="1"/>
    <col min="16" max="16" width="10.28515625" style="6" customWidth="1"/>
    <col min="17" max="17" width="10.5703125" style="6" customWidth="1"/>
    <col min="18" max="18" width="9.85546875" style="6" customWidth="1"/>
    <col min="19" max="19" width="9.7109375" style="6" customWidth="1"/>
    <col min="20" max="20" width="9.85546875" style="6" customWidth="1"/>
    <col min="21" max="21" width="13.42578125" style="6" customWidth="1"/>
    <col min="22" max="22" width="9" style="6"/>
    <col min="23" max="24" width="9.140625" style="6" bestFit="1" customWidth="1"/>
    <col min="25" max="25" width="9" style="6"/>
    <col min="26" max="26" width="9.140625" style="6" bestFit="1" customWidth="1"/>
    <col min="27" max="27" width="9.42578125" style="6" bestFit="1" customWidth="1"/>
    <col min="28" max="28" width="9" style="6"/>
    <col min="29" max="29" width="9.140625" style="6" bestFit="1" customWidth="1"/>
    <col min="30" max="30" width="9.5703125" style="6" bestFit="1" customWidth="1"/>
    <col min="31" max="31" width="9" style="6"/>
    <col min="32" max="32" width="11.5703125" style="6" bestFit="1" customWidth="1"/>
    <col min="33" max="33" width="9.28515625" style="6" bestFit="1" customWidth="1"/>
    <col min="34" max="34" width="12.28515625" style="6" bestFit="1" customWidth="1"/>
    <col min="35" max="36" width="9.140625" style="6" bestFit="1" customWidth="1"/>
    <col min="37" max="37" width="9" style="46"/>
    <col min="38" max="38" width="132" style="6" bestFit="1" customWidth="1"/>
    <col min="39" max="16384" width="9" style="6"/>
  </cols>
  <sheetData>
    <row r="1" spans="1:38" s="19" customFormat="1" ht="90.75" customHeight="1" thickTop="1" thickBot="1" x14ac:dyDescent="0.3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3" t="s">
        <v>6</v>
      </c>
      <c r="H1" s="21" t="s">
        <v>2117</v>
      </c>
      <c r="I1" s="22" t="s">
        <v>2116</v>
      </c>
      <c r="J1" s="22" t="s">
        <v>2141</v>
      </c>
      <c r="K1" s="22" t="s">
        <v>2118</v>
      </c>
      <c r="L1" s="22" t="s">
        <v>2119</v>
      </c>
      <c r="M1" s="22" t="s">
        <v>2142</v>
      </c>
      <c r="N1" s="22" t="s">
        <v>2120</v>
      </c>
      <c r="O1" s="22" t="s">
        <v>2121</v>
      </c>
      <c r="P1" s="22" t="s">
        <v>2143</v>
      </c>
      <c r="Q1" s="22" t="s">
        <v>2122</v>
      </c>
      <c r="R1" s="22" t="s">
        <v>2123</v>
      </c>
      <c r="S1" s="23" t="s">
        <v>2139</v>
      </c>
      <c r="T1" s="21" t="s">
        <v>2124</v>
      </c>
      <c r="U1" s="22" t="s">
        <v>2125</v>
      </c>
      <c r="V1" s="22" t="s">
        <v>2138</v>
      </c>
      <c r="W1" s="22" t="s">
        <v>2127</v>
      </c>
      <c r="X1" s="22" t="s">
        <v>2126</v>
      </c>
      <c r="Y1" s="22" t="s">
        <v>2137</v>
      </c>
      <c r="Z1" s="22" t="s">
        <v>2128</v>
      </c>
      <c r="AA1" s="22" t="s">
        <v>2129</v>
      </c>
      <c r="AB1" s="22" t="s">
        <v>2144</v>
      </c>
      <c r="AC1" s="22" t="s">
        <v>2130</v>
      </c>
      <c r="AD1" s="22" t="s">
        <v>2131</v>
      </c>
      <c r="AE1" s="23" t="s">
        <v>2145</v>
      </c>
      <c r="AF1" s="21" t="s">
        <v>2132</v>
      </c>
      <c r="AG1" s="22" t="s">
        <v>2133</v>
      </c>
      <c r="AH1" s="22" t="s">
        <v>2134</v>
      </c>
      <c r="AI1" s="22" t="s">
        <v>2135</v>
      </c>
      <c r="AJ1" s="22" t="s">
        <v>2136</v>
      </c>
      <c r="AK1" s="23" t="s">
        <v>2140</v>
      </c>
      <c r="AL1" s="20" t="s">
        <v>7</v>
      </c>
    </row>
    <row r="2" spans="1:38" ht="13.5" customHeight="1" thickTop="1" x14ac:dyDescent="0.25">
      <c r="A2" s="3">
        <v>1</v>
      </c>
      <c r="B2" s="60" t="s">
        <v>10</v>
      </c>
      <c r="C2" s="60" t="s">
        <v>134</v>
      </c>
      <c r="D2" s="60" t="s">
        <v>16</v>
      </c>
      <c r="E2" s="60" t="s">
        <v>192</v>
      </c>
      <c r="F2" s="64">
        <v>45929</v>
      </c>
      <c r="G2" s="13">
        <v>45957</v>
      </c>
      <c r="H2" s="28" t="s">
        <v>659</v>
      </c>
      <c r="I2" s="29" t="s">
        <v>659</v>
      </c>
      <c r="J2" s="29" t="s">
        <v>659</v>
      </c>
      <c r="K2" s="29" t="s">
        <v>659</v>
      </c>
      <c r="L2" s="29" t="s">
        <v>659</v>
      </c>
      <c r="M2" s="29" t="s">
        <v>659</v>
      </c>
      <c r="N2" s="29" t="s">
        <v>659</v>
      </c>
      <c r="O2" s="29" t="s">
        <v>659</v>
      </c>
      <c r="P2" s="29" t="s">
        <v>659</v>
      </c>
      <c r="Q2" s="29" t="s">
        <v>659</v>
      </c>
      <c r="R2" s="29" t="s">
        <v>659</v>
      </c>
      <c r="S2" s="30" t="s">
        <v>659</v>
      </c>
      <c r="T2" s="28" t="s">
        <v>200</v>
      </c>
      <c r="U2" s="29">
        <v>16</v>
      </c>
      <c r="V2" s="29" t="s">
        <v>204</v>
      </c>
      <c r="W2" s="29" t="s">
        <v>200</v>
      </c>
      <c r="X2" s="29">
        <v>41</v>
      </c>
      <c r="Y2" s="29" t="s">
        <v>204</v>
      </c>
      <c r="Z2" s="29" t="s">
        <v>200</v>
      </c>
      <c r="AA2" s="29">
        <v>89.62</v>
      </c>
      <c r="AB2" s="29" t="s">
        <v>194</v>
      </c>
      <c r="AC2" s="29" t="s">
        <v>200</v>
      </c>
      <c r="AD2" s="29">
        <v>188.08</v>
      </c>
      <c r="AE2" s="30" t="s">
        <v>201</v>
      </c>
      <c r="AF2" s="31" t="s">
        <v>198</v>
      </c>
      <c r="AG2" s="5">
        <v>24.9</v>
      </c>
      <c r="AH2" s="5">
        <v>24.9</v>
      </c>
      <c r="AI2" s="5">
        <v>49.8</v>
      </c>
      <c r="AJ2" s="5">
        <v>49.8</v>
      </c>
      <c r="AK2" s="32" t="s">
        <v>199</v>
      </c>
      <c r="AL2" s="27"/>
    </row>
    <row r="3" spans="1:38" ht="13.5" customHeight="1" x14ac:dyDescent="0.25">
      <c r="A3" s="3">
        <v>1</v>
      </c>
      <c r="B3" s="60"/>
      <c r="C3" s="60"/>
      <c r="D3" s="60"/>
      <c r="E3" s="60"/>
      <c r="F3" s="65"/>
      <c r="G3" s="13">
        <v>45959</v>
      </c>
      <c r="H3" s="31" t="s">
        <v>659</v>
      </c>
      <c r="I3" s="5" t="s">
        <v>659</v>
      </c>
      <c r="J3" s="5" t="s">
        <v>659</v>
      </c>
      <c r="K3" s="5" t="s">
        <v>659</v>
      </c>
      <c r="L3" s="5" t="s">
        <v>659</v>
      </c>
      <c r="M3" s="5" t="s">
        <v>659</v>
      </c>
      <c r="N3" s="5" t="s">
        <v>659</v>
      </c>
      <c r="O3" s="5" t="s">
        <v>659</v>
      </c>
      <c r="P3" s="5" t="s">
        <v>659</v>
      </c>
      <c r="Q3" s="5" t="s">
        <v>659</v>
      </c>
      <c r="R3" s="5" t="s">
        <v>659</v>
      </c>
      <c r="S3" s="32" t="s">
        <v>659</v>
      </c>
      <c r="T3" s="31" t="s">
        <v>200</v>
      </c>
      <c r="U3" s="5">
        <v>28.99</v>
      </c>
      <c r="V3" s="5" t="s">
        <v>201</v>
      </c>
      <c r="W3" s="5" t="s">
        <v>200</v>
      </c>
      <c r="X3" s="5">
        <v>49.79</v>
      </c>
      <c r="Y3" s="5" t="s">
        <v>204</v>
      </c>
      <c r="Z3" s="5" t="s">
        <v>200</v>
      </c>
      <c r="AA3" s="5">
        <v>98.3</v>
      </c>
      <c r="AB3" s="5" t="s">
        <v>194</v>
      </c>
      <c r="AC3" s="5" t="s">
        <v>200</v>
      </c>
      <c r="AD3" s="5">
        <v>201.68</v>
      </c>
      <c r="AE3" s="32" t="s">
        <v>201</v>
      </c>
      <c r="AF3" s="31" t="s">
        <v>198</v>
      </c>
      <c r="AG3" s="5">
        <v>24.9</v>
      </c>
      <c r="AH3" s="5">
        <v>24.9</v>
      </c>
      <c r="AI3" s="5">
        <v>49.8</v>
      </c>
      <c r="AJ3" s="5">
        <v>49.8</v>
      </c>
      <c r="AK3" s="32" t="s">
        <v>199</v>
      </c>
      <c r="AL3" s="27"/>
    </row>
    <row r="4" spans="1:38" ht="13.5" customHeight="1" x14ac:dyDescent="0.25">
      <c r="A4" s="3">
        <v>1</v>
      </c>
      <c r="B4" s="60"/>
      <c r="C4" s="60"/>
      <c r="D4" s="60"/>
      <c r="E4" s="60"/>
      <c r="F4" s="65"/>
      <c r="G4" s="13">
        <v>45961</v>
      </c>
      <c r="H4" s="31" t="s">
        <v>659</v>
      </c>
      <c r="I4" s="5" t="s">
        <v>659</v>
      </c>
      <c r="J4" s="5" t="s">
        <v>659</v>
      </c>
      <c r="K4" s="5" t="s">
        <v>659</v>
      </c>
      <c r="L4" s="5" t="s">
        <v>659</v>
      </c>
      <c r="M4" s="5" t="s">
        <v>659</v>
      </c>
      <c r="N4" s="5" t="s">
        <v>659</v>
      </c>
      <c r="O4" s="5" t="s">
        <v>659</v>
      </c>
      <c r="P4" s="5" t="s">
        <v>659</v>
      </c>
      <c r="Q4" s="5" t="s">
        <v>659</v>
      </c>
      <c r="R4" s="5" t="s">
        <v>659</v>
      </c>
      <c r="S4" s="32" t="s">
        <v>659</v>
      </c>
      <c r="T4" s="31" t="s">
        <v>200</v>
      </c>
      <c r="U4" s="5">
        <v>21.99</v>
      </c>
      <c r="V4" s="5" t="s">
        <v>204</v>
      </c>
      <c r="W4" s="5" t="s">
        <v>200</v>
      </c>
      <c r="X4" s="5">
        <v>50.98</v>
      </c>
      <c r="Y4" s="5" t="s">
        <v>204</v>
      </c>
      <c r="Z4" s="5" t="s">
        <v>205</v>
      </c>
      <c r="AA4" s="5">
        <v>87.58</v>
      </c>
      <c r="AB4" s="5" t="s">
        <v>194</v>
      </c>
      <c r="AC4" s="5" t="s">
        <v>200</v>
      </c>
      <c r="AD4" s="5">
        <v>188.04</v>
      </c>
      <c r="AE4" s="32" t="s">
        <v>201</v>
      </c>
      <c r="AF4" s="31" t="s">
        <v>198</v>
      </c>
      <c r="AG4" s="5">
        <v>24.9</v>
      </c>
      <c r="AH4" s="5">
        <v>24.9</v>
      </c>
      <c r="AI4" s="5">
        <v>49.8</v>
      </c>
      <c r="AJ4" s="5">
        <v>49.8</v>
      </c>
      <c r="AK4" s="32" t="s">
        <v>199</v>
      </c>
      <c r="AL4" s="27"/>
    </row>
    <row r="5" spans="1:38" ht="13.5" customHeight="1" x14ac:dyDescent="0.25">
      <c r="A5" s="3">
        <v>2</v>
      </c>
      <c r="B5" s="60" t="s">
        <v>11</v>
      </c>
      <c r="C5" s="60" t="s">
        <v>135</v>
      </c>
      <c r="D5" s="60" t="s">
        <v>29</v>
      </c>
      <c r="E5" s="60" t="s">
        <v>780</v>
      </c>
      <c r="F5" s="64">
        <v>45971</v>
      </c>
      <c r="G5" s="13">
        <v>45999</v>
      </c>
      <c r="H5" s="31" t="s">
        <v>1802</v>
      </c>
      <c r="I5" s="5">
        <v>98.11</v>
      </c>
      <c r="J5" s="5" t="s">
        <v>201</v>
      </c>
      <c r="K5" s="5" t="s">
        <v>1798</v>
      </c>
      <c r="L5" s="5">
        <v>180.42</v>
      </c>
      <c r="M5" s="5" t="s">
        <v>194</v>
      </c>
      <c r="N5" s="5" t="s">
        <v>1798</v>
      </c>
      <c r="O5" s="5">
        <v>268.47000000000003</v>
      </c>
      <c r="P5" s="5" t="s">
        <v>196</v>
      </c>
      <c r="Q5" s="5" t="s">
        <v>1798</v>
      </c>
      <c r="R5" s="5">
        <v>486.47</v>
      </c>
      <c r="S5" s="32" t="s">
        <v>196</v>
      </c>
      <c r="T5" s="31" t="s">
        <v>115</v>
      </c>
      <c r="U5" s="5" t="s">
        <v>115</v>
      </c>
      <c r="V5" s="5" t="s">
        <v>115</v>
      </c>
      <c r="W5" s="5" t="s">
        <v>115</v>
      </c>
      <c r="X5" s="5" t="s">
        <v>115</v>
      </c>
      <c r="Y5" s="5" t="s">
        <v>115</v>
      </c>
      <c r="Z5" s="5" t="s">
        <v>115</v>
      </c>
      <c r="AA5" s="5" t="s">
        <v>115</v>
      </c>
      <c r="AB5" s="5" t="s">
        <v>115</v>
      </c>
      <c r="AC5" s="5" t="s">
        <v>115</v>
      </c>
      <c r="AD5" s="5" t="s">
        <v>115</v>
      </c>
      <c r="AE5" s="32" t="s">
        <v>115</v>
      </c>
      <c r="AF5" s="31" t="s">
        <v>1803</v>
      </c>
      <c r="AG5" s="5">
        <v>24.99</v>
      </c>
      <c r="AH5" s="5">
        <v>24.99</v>
      </c>
      <c r="AI5" s="5">
        <v>49.98</v>
      </c>
      <c r="AJ5" s="5">
        <v>49.98</v>
      </c>
      <c r="AK5" s="32" t="s">
        <v>572</v>
      </c>
      <c r="AL5" s="27" t="s">
        <v>2036</v>
      </c>
    </row>
    <row r="6" spans="1:38" ht="13.5" customHeight="1" x14ac:dyDescent="0.25">
      <c r="A6" s="3">
        <v>2</v>
      </c>
      <c r="B6" s="60"/>
      <c r="C6" s="60"/>
      <c r="D6" s="60"/>
      <c r="E6" s="60"/>
      <c r="F6" s="65"/>
      <c r="G6" s="13">
        <v>46001</v>
      </c>
      <c r="H6" s="31" t="s">
        <v>1804</v>
      </c>
      <c r="I6" s="5">
        <v>91.29</v>
      </c>
      <c r="J6" s="5" t="s">
        <v>666</v>
      </c>
      <c r="K6" s="5" t="s">
        <v>1805</v>
      </c>
      <c r="L6" s="5">
        <v>91.29</v>
      </c>
      <c r="M6" s="5" t="s">
        <v>666</v>
      </c>
      <c r="N6" s="5" t="s">
        <v>1805</v>
      </c>
      <c r="O6" s="5">
        <v>270.64999999999998</v>
      </c>
      <c r="P6" s="5" t="s">
        <v>666</v>
      </c>
      <c r="Q6" s="5" t="s">
        <v>1805</v>
      </c>
      <c r="R6" s="5">
        <v>513.37</v>
      </c>
      <c r="S6" s="32" t="s">
        <v>666</v>
      </c>
      <c r="T6" s="31" t="s">
        <v>115</v>
      </c>
      <c r="U6" s="5" t="s">
        <v>115</v>
      </c>
      <c r="V6" s="5" t="s">
        <v>115</v>
      </c>
      <c r="W6" s="5" t="s">
        <v>115</v>
      </c>
      <c r="X6" s="5" t="s">
        <v>115</v>
      </c>
      <c r="Y6" s="5" t="s">
        <v>115</v>
      </c>
      <c r="Z6" s="5" t="s">
        <v>115</v>
      </c>
      <c r="AA6" s="5" t="s">
        <v>115</v>
      </c>
      <c r="AB6" s="5" t="s">
        <v>115</v>
      </c>
      <c r="AC6" s="5" t="s">
        <v>115</v>
      </c>
      <c r="AD6" s="5" t="s">
        <v>115</v>
      </c>
      <c r="AE6" s="32" t="s">
        <v>115</v>
      </c>
      <c r="AF6" s="31" t="s">
        <v>1803</v>
      </c>
      <c r="AG6" s="5">
        <v>27.99</v>
      </c>
      <c r="AH6" s="5">
        <v>27.99</v>
      </c>
      <c r="AI6" s="5">
        <v>55.98</v>
      </c>
      <c r="AJ6" s="5">
        <v>55.98</v>
      </c>
      <c r="AK6" s="32" t="s">
        <v>572</v>
      </c>
      <c r="AL6" s="27" t="s">
        <v>2036</v>
      </c>
    </row>
    <row r="7" spans="1:38" ht="13.5" customHeight="1" x14ac:dyDescent="0.25">
      <c r="A7" s="3">
        <v>2</v>
      </c>
      <c r="B7" s="60"/>
      <c r="C7" s="60"/>
      <c r="D7" s="60"/>
      <c r="E7" s="60"/>
      <c r="F7" s="65"/>
      <c r="G7" s="13">
        <v>46003</v>
      </c>
      <c r="H7" s="31" t="s">
        <v>1806</v>
      </c>
      <c r="I7" s="5">
        <v>83.76</v>
      </c>
      <c r="J7" s="5" t="s">
        <v>1797</v>
      </c>
      <c r="K7" s="5" t="s">
        <v>1798</v>
      </c>
      <c r="L7" s="5">
        <v>180.42</v>
      </c>
      <c r="M7" s="5" t="s">
        <v>194</v>
      </c>
      <c r="N7" s="5" t="s">
        <v>1798</v>
      </c>
      <c r="O7" s="5">
        <v>268.47000000000003</v>
      </c>
      <c r="P7" s="5" t="s">
        <v>196</v>
      </c>
      <c r="Q7" s="5" t="s">
        <v>1798</v>
      </c>
      <c r="R7" s="5">
        <v>486.47</v>
      </c>
      <c r="S7" s="32" t="s">
        <v>196</v>
      </c>
      <c r="T7" s="31" t="s">
        <v>115</v>
      </c>
      <c r="U7" s="5" t="s">
        <v>115</v>
      </c>
      <c r="V7" s="5" t="s">
        <v>115</v>
      </c>
      <c r="W7" s="5" t="s">
        <v>115</v>
      </c>
      <c r="X7" s="5" t="s">
        <v>115</v>
      </c>
      <c r="Y7" s="5" t="s">
        <v>115</v>
      </c>
      <c r="Z7" s="5" t="s">
        <v>115</v>
      </c>
      <c r="AA7" s="5" t="s">
        <v>115</v>
      </c>
      <c r="AB7" s="5" t="s">
        <v>115</v>
      </c>
      <c r="AC7" s="5" t="s">
        <v>115</v>
      </c>
      <c r="AD7" s="5" t="s">
        <v>115</v>
      </c>
      <c r="AE7" s="32" t="s">
        <v>115</v>
      </c>
      <c r="AF7" s="31" t="s">
        <v>1795</v>
      </c>
      <c r="AG7" s="5">
        <v>49.99</v>
      </c>
      <c r="AH7" s="5">
        <v>49.99</v>
      </c>
      <c r="AI7" s="5">
        <v>99.98</v>
      </c>
      <c r="AJ7" s="5">
        <v>99.98</v>
      </c>
      <c r="AK7" s="32" t="s">
        <v>572</v>
      </c>
      <c r="AL7" s="27"/>
    </row>
    <row r="8" spans="1:38" ht="13.5" customHeight="1" x14ac:dyDescent="0.25">
      <c r="A8" s="3">
        <v>3</v>
      </c>
      <c r="B8" s="60" t="s">
        <v>850</v>
      </c>
      <c r="C8" s="60" t="s">
        <v>242</v>
      </c>
      <c r="D8" s="60" t="s">
        <v>11</v>
      </c>
      <c r="E8" s="60" t="s">
        <v>135</v>
      </c>
      <c r="F8" s="64">
        <v>45951</v>
      </c>
      <c r="G8" s="13">
        <v>45980</v>
      </c>
      <c r="H8" s="31" t="s">
        <v>659</v>
      </c>
      <c r="I8" s="5" t="s">
        <v>659</v>
      </c>
      <c r="J8" s="5" t="s">
        <v>659</v>
      </c>
      <c r="K8" s="5" t="s">
        <v>659</v>
      </c>
      <c r="L8" s="5" t="s">
        <v>659</v>
      </c>
      <c r="M8" s="5" t="s">
        <v>659</v>
      </c>
      <c r="N8" s="5" t="s">
        <v>659</v>
      </c>
      <c r="O8" s="5" t="s">
        <v>659</v>
      </c>
      <c r="P8" s="5" t="s">
        <v>659</v>
      </c>
      <c r="Q8" s="5" t="s">
        <v>659</v>
      </c>
      <c r="R8" s="5" t="s">
        <v>659</v>
      </c>
      <c r="S8" s="32" t="s">
        <v>659</v>
      </c>
      <c r="T8" s="31" t="s">
        <v>864</v>
      </c>
      <c r="U8" s="5">
        <v>81</v>
      </c>
      <c r="V8" s="5" t="s">
        <v>755</v>
      </c>
      <c r="W8" s="5" t="s">
        <v>864</v>
      </c>
      <c r="X8" s="5">
        <v>81</v>
      </c>
      <c r="Y8" s="5" t="s">
        <v>755</v>
      </c>
      <c r="Z8" s="5" t="s">
        <v>864</v>
      </c>
      <c r="AA8" s="5">
        <v>224</v>
      </c>
      <c r="AB8" s="5" t="s">
        <v>755</v>
      </c>
      <c r="AC8" s="5" t="s">
        <v>864</v>
      </c>
      <c r="AD8" s="5">
        <v>448</v>
      </c>
      <c r="AE8" s="32" t="s">
        <v>755</v>
      </c>
      <c r="AF8" s="31" t="s">
        <v>852</v>
      </c>
      <c r="AG8" s="5">
        <v>75.989999999999995</v>
      </c>
      <c r="AH8" s="5">
        <v>75.989999999999995</v>
      </c>
      <c r="AI8" s="5">
        <v>151.97999999999999</v>
      </c>
      <c r="AJ8" s="5">
        <v>151.97999999999999</v>
      </c>
      <c r="AK8" s="32" t="s">
        <v>694</v>
      </c>
      <c r="AL8" s="27"/>
    </row>
    <row r="9" spans="1:38" ht="13.5" customHeight="1" x14ac:dyDescent="0.25">
      <c r="A9" s="3">
        <v>3</v>
      </c>
      <c r="B9" s="60"/>
      <c r="C9" s="60"/>
      <c r="D9" s="60"/>
      <c r="E9" s="60"/>
      <c r="F9" s="64"/>
      <c r="G9" s="13">
        <v>45982</v>
      </c>
      <c r="H9" s="31" t="s">
        <v>865</v>
      </c>
      <c r="I9" s="5">
        <v>91</v>
      </c>
      <c r="J9" s="5" t="s">
        <v>706</v>
      </c>
      <c r="K9" s="5" t="s">
        <v>865</v>
      </c>
      <c r="L9" s="5">
        <v>91</v>
      </c>
      <c r="M9" s="5" t="s">
        <v>706</v>
      </c>
      <c r="N9" s="5" t="s">
        <v>865</v>
      </c>
      <c r="O9" s="5">
        <v>231</v>
      </c>
      <c r="P9" s="5" t="s">
        <v>706</v>
      </c>
      <c r="Q9" s="5" t="s">
        <v>865</v>
      </c>
      <c r="R9" s="5">
        <v>462</v>
      </c>
      <c r="S9" s="32" t="s">
        <v>706</v>
      </c>
      <c r="T9" s="31" t="s">
        <v>115</v>
      </c>
      <c r="U9" s="5" t="s">
        <v>115</v>
      </c>
      <c r="V9" s="5" t="s">
        <v>115</v>
      </c>
      <c r="W9" s="5" t="s">
        <v>115</v>
      </c>
      <c r="X9" s="5" t="s">
        <v>115</v>
      </c>
      <c r="Y9" s="5" t="s">
        <v>115</v>
      </c>
      <c r="Z9" s="5" t="s">
        <v>115</v>
      </c>
      <c r="AA9" s="5" t="s">
        <v>115</v>
      </c>
      <c r="AB9" s="5" t="s">
        <v>115</v>
      </c>
      <c r="AC9" s="5" t="s">
        <v>115</v>
      </c>
      <c r="AD9" s="5" t="s">
        <v>115</v>
      </c>
      <c r="AE9" s="32" t="s">
        <v>115</v>
      </c>
      <c r="AF9" s="31" t="s">
        <v>852</v>
      </c>
      <c r="AG9" s="5">
        <v>75.989999999999995</v>
      </c>
      <c r="AH9" s="5">
        <v>75.989999999999995</v>
      </c>
      <c r="AI9" s="5">
        <v>151.97999999999999</v>
      </c>
      <c r="AJ9" s="5">
        <v>151.97999999999999</v>
      </c>
      <c r="AK9" s="32" t="s">
        <v>694</v>
      </c>
      <c r="AL9" s="27"/>
    </row>
    <row r="10" spans="1:38" ht="13.5" customHeight="1" x14ac:dyDescent="0.25">
      <c r="A10" s="3">
        <v>3</v>
      </c>
      <c r="B10" s="60"/>
      <c r="C10" s="60"/>
      <c r="D10" s="60"/>
      <c r="E10" s="60"/>
      <c r="F10" s="64"/>
      <c r="G10" s="13">
        <v>45984</v>
      </c>
      <c r="H10" s="31" t="s">
        <v>865</v>
      </c>
      <c r="I10" s="5">
        <v>91</v>
      </c>
      <c r="J10" s="5" t="s">
        <v>706</v>
      </c>
      <c r="K10" s="5" t="s">
        <v>865</v>
      </c>
      <c r="L10" s="5">
        <v>91</v>
      </c>
      <c r="M10" s="5" t="s">
        <v>706</v>
      </c>
      <c r="N10" s="5" t="s">
        <v>865</v>
      </c>
      <c r="O10" s="5">
        <v>231</v>
      </c>
      <c r="P10" s="5" t="s">
        <v>706</v>
      </c>
      <c r="Q10" s="5" t="s">
        <v>865</v>
      </c>
      <c r="R10" s="5">
        <v>462</v>
      </c>
      <c r="S10" s="32" t="s">
        <v>706</v>
      </c>
      <c r="T10" s="31" t="s">
        <v>115</v>
      </c>
      <c r="U10" s="5" t="s">
        <v>115</v>
      </c>
      <c r="V10" s="5" t="s">
        <v>115</v>
      </c>
      <c r="W10" s="5" t="s">
        <v>115</v>
      </c>
      <c r="X10" s="5" t="s">
        <v>115</v>
      </c>
      <c r="Y10" s="5" t="s">
        <v>115</v>
      </c>
      <c r="Z10" s="5" t="s">
        <v>115</v>
      </c>
      <c r="AA10" s="5" t="s">
        <v>115</v>
      </c>
      <c r="AB10" s="5" t="s">
        <v>115</v>
      </c>
      <c r="AC10" s="5" t="s">
        <v>115</v>
      </c>
      <c r="AD10" s="5" t="s">
        <v>115</v>
      </c>
      <c r="AE10" s="32" t="s">
        <v>115</v>
      </c>
      <c r="AF10" s="31" t="s">
        <v>866</v>
      </c>
      <c r="AG10" s="5">
        <v>69.989999999999995</v>
      </c>
      <c r="AH10" s="5">
        <v>69.989999999999995</v>
      </c>
      <c r="AI10" s="5">
        <v>139.97999999999999</v>
      </c>
      <c r="AJ10" s="5">
        <v>139.97999999999999</v>
      </c>
      <c r="AK10" s="32" t="s">
        <v>694</v>
      </c>
      <c r="AL10" s="27"/>
    </row>
    <row r="11" spans="1:38" ht="13.5" customHeight="1" x14ac:dyDescent="0.25">
      <c r="A11" s="3">
        <v>4</v>
      </c>
      <c r="B11" s="60" t="s">
        <v>50</v>
      </c>
      <c r="C11" s="60" t="s">
        <v>86</v>
      </c>
      <c r="D11" s="60" t="s">
        <v>28</v>
      </c>
      <c r="E11" s="60" t="s">
        <v>398</v>
      </c>
      <c r="F11" s="64">
        <v>45936</v>
      </c>
      <c r="G11" s="13">
        <v>45965</v>
      </c>
      <c r="H11" s="31" t="s">
        <v>2037</v>
      </c>
      <c r="I11" s="5">
        <v>78.69</v>
      </c>
      <c r="J11" s="5" t="s">
        <v>411</v>
      </c>
      <c r="K11" s="5" t="s">
        <v>2039</v>
      </c>
      <c r="L11" s="5">
        <v>98.96</v>
      </c>
      <c r="M11" s="5" t="s">
        <v>368</v>
      </c>
      <c r="N11" s="5" t="s">
        <v>2039</v>
      </c>
      <c r="O11" s="5">
        <v>246.99</v>
      </c>
      <c r="P11" s="5" t="s">
        <v>418</v>
      </c>
      <c r="Q11" s="5" t="s">
        <v>2039</v>
      </c>
      <c r="R11" s="5">
        <v>473.99</v>
      </c>
      <c r="S11" s="32" t="s">
        <v>418</v>
      </c>
      <c r="T11" s="31" t="s">
        <v>462</v>
      </c>
      <c r="U11" s="5">
        <v>137.97</v>
      </c>
      <c r="V11" s="5" t="s">
        <v>368</v>
      </c>
      <c r="W11" s="5" t="s">
        <v>436</v>
      </c>
      <c r="X11" s="5">
        <v>137.97</v>
      </c>
      <c r="Y11" s="5" t="s">
        <v>368</v>
      </c>
      <c r="Z11" s="5" t="s">
        <v>462</v>
      </c>
      <c r="AA11" s="5">
        <v>344</v>
      </c>
      <c r="AB11" s="5" t="s">
        <v>363</v>
      </c>
      <c r="AC11" s="5" t="s">
        <v>436</v>
      </c>
      <c r="AD11" s="5">
        <v>620.12</v>
      </c>
      <c r="AE11" s="32" t="s">
        <v>434</v>
      </c>
      <c r="AF11" s="31" t="s">
        <v>1564</v>
      </c>
      <c r="AG11" s="5">
        <v>122.45</v>
      </c>
      <c r="AH11" s="5">
        <v>122.45</v>
      </c>
      <c r="AI11" s="5">
        <v>237.45</v>
      </c>
      <c r="AJ11" s="5">
        <v>409.25</v>
      </c>
      <c r="AK11" s="32" t="s">
        <v>406</v>
      </c>
      <c r="AL11" s="27"/>
    </row>
    <row r="12" spans="1:38" ht="13.5" customHeight="1" x14ac:dyDescent="0.25">
      <c r="A12" s="3">
        <v>4</v>
      </c>
      <c r="B12" s="60"/>
      <c r="C12" s="60"/>
      <c r="D12" s="60"/>
      <c r="E12" s="60"/>
      <c r="F12" s="65"/>
      <c r="G12" s="13">
        <v>45967</v>
      </c>
      <c r="H12" s="31" t="s">
        <v>2038</v>
      </c>
      <c r="I12" s="5">
        <v>73.540000000000006</v>
      </c>
      <c r="J12" s="5" t="s">
        <v>446</v>
      </c>
      <c r="K12" s="5" t="s">
        <v>2040</v>
      </c>
      <c r="L12" s="5">
        <v>136.97</v>
      </c>
      <c r="M12" s="5" t="s">
        <v>368</v>
      </c>
      <c r="N12" s="5" t="s">
        <v>2040</v>
      </c>
      <c r="O12" s="5">
        <v>315.24</v>
      </c>
      <c r="P12" s="5" t="s">
        <v>418</v>
      </c>
      <c r="Q12" s="5" t="s">
        <v>2040</v>
      </c>
      <c r="R12" s="5">
        <v>532.72</v>
      </c>
      <c r="S12" s="32" t="s">
        <v>463</v>
      </c>
      <c r="T12" s="31" t="s">
        <v>443</v>
      </c>
      <c r="U12" s="5">
        <v>117</v>
      </c>
      <c r="V12" s="5" t="s">
        <v>444</v>
      </c>
      <c r="W12" s="5" t="s">
        <v>436</v>
      </c>
      <c r="X12" s="5">
        <v>137.97</v>
      </c>
      <c r="Y12" s="5" t="s">
        <v>368</v>
      </c>
      <c r="Z12" s="5" t="s">
        <v>443</v>
      </c>
      <c r="AA12" s="5">
        <v>296.2</v>
      </c>
      <c r="AB12" s="5" t="s">
        <v>446</v>
      </c>
      <c r="AC12" s="5" t="s">
        <v>436</v>
      </c>
      <c r="AD12" s="5">
        <v>651</v>
      </c>
      <c r="AE12" s="32" t="s">
        <v>363</v>
      </c>
      <c r="AF12" s="31" t="s">
        <v>1564</v>
      </c>
      <c r="AG12" s="5">
        <v>136.44999999999999</v>
      </c>
      <c r="AH12" s="15">
        <v>136.44999999999999</v>
      </c>
      <c r="AI12" s="5">
        <v>265.45</v>
      </c>
      <c r="AJ12" s="5">
        <v>448.25</v>
      </c>
      <c r="AK12" s="32" t="s">
        <v>406</v>
      </c>
      <c r="AL12" s="27"/>
    </row>
    <row r="13" spans="1:38" ht="13.5" customHeight="1" x14ac:dyDescent="0.25">
      <c r="A13" s="3">
        <v>4</v>
      </c>
      <c r="B13" s="60"/>
      <c r="C13" s="60"/>
      <c r="D13" s="60"/>
      <c r="E13" s="60"/>
      <c r="F13" s="65"/>
      <c r="G13" s="13">
        <v>45969</v>
      </c>
      <c r="H13" s="31" t="s">
        <v>659</v>
      </c>
      <c r="I13" s="5" t="s">
        <v>659</v>
      </c>
      <c r="J13" s="5" t="s">
        <v>659</v>
      </c>
      <c r="K13" s="5" t="s">
        <v>659</v>
      </c>
      <c r="L13" s="5" t="s">
        <v>659</v>
      </c>
      <c r="M13" s="5" t="s">
        <v>659</v>
      </c>
      <c r="N13" s="5" t="s">
        <v>2039</v>
      </c>
      <c r="O13" s="5">
        <v>271.99</v>
      </c>
      <c r="P13" s="5" t="s">
        <v>418</v>
      </c>
      <c r="Q13" s="5" t="s">
        <v>2039</v>
      </c>
      <c r="R13" s="5">
        <v>586</v>
      </c>
      <c r="S13" s="32" t="s">
        <v>363</v>
      </c>
      <c r="T13" s="31" t="s">
        <v>464</v>
      </c>
      <c r="U13" s="5">
        <v>98.96</v>
      </c>
      <c r="V13" s="5" t="s">
        <v>368</v>
      </c>
      <c r="W13" s="5" t="s">
        <v>464</v>
      </c>
      <c r="X13" s="5" t="s">
        <v>465</v>
      </c>
      <c r="Y13" s="5" t="s">
        <v>401</v>
      </c>
      <c r="Z13" s="5" t="s">
        <v>462</v>
      </c>
      <c r="AA13" s="5">
        <v>491.85</v>
      </c>
      <c r="AB13" s="5" t="s">
        <v>416</v>
      </c>
      <c r="AC13" s="5" t="s">
        <v>462</v>
      </c>
      <c r="AD13" s="5">
        <v>899</v>
      </c>
      <c r="AE13" s="32" t="s">
        <v>363</v>
      </c>
      <c r="AF13" s="31" t="s">
        <v>1564</v>
      </c>
      <c r="AG13" s="5">
        <v>200.45</v>
      </c>
      <c r="AH13" s="5">
        <v>200.45</v>
      </c>
      <c r="AI13" s="5">
        <v>393.45</v>
      </c>
      <c r="AJ13" s="5">
        <v>662.25</v>
      </c>
      <c r="AK13" s="32" t="s">
        <v>406</v>
      </c>
      <c r="AL13" s="27"/>
    </row>
    <row r="14" spans="1:38" ht="13.5" customHeight="1" x14ac:dyDescent="0.25">
      <c r="A14" s="3">
        <v>5</v>
      </c>
      <c r="B14" s="60" t="s">
        <v>30</v>
      </c>
      <c r="C14" s="60" t="s">
        <v>841</v>
      </c>
      <c r="D14" s="60" t="s">
        <v>11</v>
      </c>
      <c r="E14" s="60" t="s">
        <v>135</v>
      </c>
      <c r="F14" s="64">
        <v>45951</v>
      </c>
      <c r="G14" s="13">
        <v>45980</v>
      </c>
      <c r="H14" s="31" t="s">
        <v>659</v>
      </c>
      <c r="I14" s="5" t="s">
        <v>659</v>
      </c>
      <c r="J14" s="5" t="s">
        <v>659</v>
      </c>
      <c r="K14" s="5" t="s">
        <v>659</v>
      </c>
      <c r="L14" s="5" t="s">
        <v>659</v>
      </c>
      <c r="M14" s="5" t="s">
        <v>659</v>
      </c>
      <c r="N14" s="5" t="s">
        <v>659</v>
      </c>
      <c r="O14" s="5" t="s">
        <v>659</v>
      </c>
      <c r="P14" s="5" t="s">
        <v>659</v>
      </c>
      <c r="Q14" s="5" t="s">
        <v>659</v>
      </c>
      <c r="R14" s="5" t="s">
        <v>659</v>
      </c>
      <c r="S14" s="32" t="s">
        <v>659</v>
      </c>
      <c r="T14" s="31" t="s">
        <v>855</v>
      </c>
      <c r="U14" s="5">
        <v>29</v>
      </c>
      <c r="V14" s="5" t="s">
        <v>847</v>
      </c>
      <c r="W14" s="5" t="s">
        <v>855</v>
      </c>
      <c r="X14" s="5">
        <v>61</v>
      </c>
      <c r="Y14" s="5" t="s">
        <v>847</v>
      </c>
      <c r="Z14" s="5" t="s">
        <v>855</v>
      </c>
      <c r="AA14" s="5">
        <v>90</v>
      </c>
      <c r="AB14" s="5" t="s">
        <v>847</v>
      </c>
      <c r="AC14" s="5" t="s">
        <v>855</v>
      </c>
      <c r="AD14" s="5">
        <v>180</v>
      </c>
      <c r="AE14" s="32" t="s">
        <v>847</v>
      </c>
      <c r="AF14" s="31" t="s">
        <v>1568</v>
      </c>
      <c r="AG14" s="5">
        <v>49.99</v>
      </c>
      <c r="AH14" s="5">
        <v>49.99</v>
      </c>
      <c r="AI14" s="5">
        <v>99.98</v>
      </c>
      <c r="AJ14" s="5">
        <v>99.98</v>
      </c>
      <c r="AK14" s="32" t="s">
        <v>694</v>
      </c>
      <c r="AL14" s="27"/>
    </row>
    <row r="15" spans="1:38" ht="13.5" customHeight="1" x14ac:dyDescent="0.25">
      <c r="A15" s="3">
        <v>5</v>
      </c>
      <c r="B15" s="60"/>
      <c r="C15" s="60"/>
      <c r="D15" s="60"/>
      <c r="E15" s="60"/>
      <c r="F15" s="64"/>
      <c r="G15" s="13">
        <v>45982</v>
      </c>
      <c r="H15" s="31" t="s">
        <v>659</v>
      </c>
      <c r="I15" s="5" t="s">
        <v>659</v>
      </c>
      <c r="J15" s="5" t="s">
        <v>659</v>
      </c>
      <c r="K15" s="5" t="s">
        <v>659</v>
      </c>
      <c r="L15" s="5" t="s">
        <v>659</v>
      </c>
      <c r="M15" s="5" t="s">
        <v>659</v>
      </c>
      <c r="N15" s="5" t="s">
        <v>659</v>
      </c>
      <c r="O15" s="5" t="s">
        <v>659</v>
      </c>
      <c r="P15" s="5" t="s">
        <v>659</v>
      </c>
      <c r="Q15" s="5" t="s">
        <v>659</v>
      </c>
      <c r="R15" s="5" t="s">
        <v>659</v>
      </c>
      <c r="S15" s="32" t="s">
        <v>659</v>
      </c>
      <c r="T15" s="31" t="s">
        <v>855</v>
      </c>
      <c r="U15" s="5">
        <v>60</v>
      </c>
      <c r="V15" s="5" t="s">
        <v>847</v>
      </c>
      <c r="W15" s="5" t="s">
        <v>855</v>
      </c>
      <c r="X15" s="5">
        <v>90</v>
      </c>
      <c r="Y15" s="5" t="s">
        <v>847</v>
      </c>
      <c r="Z15" s="5" t="s">
        <v>855</v>
      </c>
      <c r="AA15" s="5">
        <v>150</v>
      </c>
      <c r="AB15" s="5" t="s">
        <v>847</v>
      </c>
      <c r="AC15" s="5" t="s">
        <v>855</v>
      </c>
      <c r="AD15" s="5">
        <v>300</v>
      </c>
      <c r="AE15" s="32" t="s">
        <v>847</v>
      </c>
      <c r="AF15" s="31" t="s">
        <v>1568</v>
      </c>
      <c r="AG15" s="5">
        <v>55.99</v>
      </c>
      <c r="AH15" s="5">
        <v>55.99</v>
      </c>
      <c r="AI15" s="5">
        <v>119.98</v>
      </c>
      <c r="AJ15" s="5">
        <v>119.98</v>
      </c>
      <c r="AK15" s="32" t="s">
        <v>694</v>
      </c>
      <c r="AL15" s="27"/>
    </row>
    <row r="16" spans="1:38" ht="13.5" customHeight="1" x14ac:dyDescent="0.25">
      <c r="A16" s="3">
        <v>5</v>
      </c>
      <c r="B16" s="60"/>
      <c r="C16" s="60"/>
      <c r="D16" s="60"/>
      <c r="E16" s="60"/>
      <c r="F16" s="64"/>
      <c r="G16" s="13">
        <v>45984</v>
      </c>
      <c r="H16" s="31" t="s">
        <v>659</v>
      </c>
      <c r="I16" s="5" t="s">
        <v>659</v>
      </c>
      <c r="J16" s="5" t="s">
        <v>659</v>
      </c>
      <c r="K16" s="5" t="s">
        <v>659</v>
      </c>
      <c r="L16" s="5" t="s">
        <v>659</v>
      </c>
      <c r="M16" s="5" t="s">
        <v>659</v>
      </c>
      <c r="N16" s="5" t="s">
        <v>659</v>
      </c>
      <c r="O16" s="5" t="s">
        <v>659</v>
      </c>
      <c r="P16" s="5" t="s">
        <v>659</v>
      </c>
      <c r="Q16" s="5" t="s">
        <v>659</v>
      </c>
      <c r="R16" s="5" t="s">
        <v>659</v>
      </c>
      <c r="S16" s="32" t="s">
        <v>659</v>
      </c>
      <c r="T16" s="31" t="s">
        <v>855</v>
      </c>
      <c r="U16" s="5">
        <v>41</v>
      </c>
      <c r="V16" s="5" t="s">
        <v>847</v>
      </c>
      <c r="W16" s="5" t="s">
        <v>855</v>
      </c>
      <c r="X16" s="5">
        <v>70</v>
      </c>
      <c r="Y16" s="5" t="s">
        <v>847</v>
      </c>
      <c r="Z16" s="5" t="s">
        <v>855</v>
      </c>
      <c r="AA16" s="5">
        <v>111</v>
      </c>
      <c r="AB16" s="5" t="s">
        <v>847</v>
      </c>
      <c r="AC16" s="5" t="s">
        <v>855</v>
      </c>
      <c r="AD16" s="5">
        <v>222</v>
      </c>
      <c r="AE16" s="32" t="s">
        <v>847</v>
      </c>
      <c r="AF16" s="31" t="s">
        <v>1568</v>
      </c>
      <c r="AG16" s="5">
        <v>55.99</v>
      </c>
      <c r="AH16" s="5">
        <v>55.99</v>
      </c>
      <c r="AI16" s="5">
        <v>119.98</v>
      </c>
      <c r="AJ16" s="5">
        <v>119.98</v>
      </c>
      <c r="AK16" s="32" t="s">
        <v>694</v>
      </c>
      <c r="AL16" s="27"/>
    </row>
    <row r="17" spans="1:38" ht="13.5" customHeight="1" x14ac:dyDescent="0.25">
      <c r="A17" s="3">
        <v>6</v>
      </c>
      <c r="B17" s="60" t="s">
        <v>40</v>
      </c>
      <c r="C17" s="60" t="s">
        <v>479</v>
      </c>
      <c r="D17" s="60" t="s">
        <v>18</v>
      </c>
      <c r="E17" s="60" t="s">
        <v>899</v>
      </c>
      <c r="F17" s="64">
        <v>45929</v>
      </c>
      <c r="G17" s="13">
        <v>45957</v>
      </c>
      <c r="H17" s="31" t="s">
        <v>659</v>
      </c>
      <c r="I17" s="5" t="s">
        <v>659</v>
      </c>
      <c r="J17" s="5" t="s">
        <v>659</v>
      </c>
      <c r="K17" s="5" t="s">
        <v>659</v>
      </c>
      <c r="L17" s="5" t="s">
        <v>659</v>
      </c>
      <c r="M17" s="5" t="s">
        <v>659</v>
      </c>
      <c r="N17" s="5" t="s">
        <v>659</v>
      </c>
      <c r="O17" s="5" t="s">
        <v>659</v>
      </c>
      <c r="P17" s="5" t="s">
        <v>659</v>
      </c>
      <c r="Q17" s="5" t="s">
        <v>659</v>
      </c>
      <c r="R17" s="5" t="s">
        <v>659</v>
      </c>
      <c r="S17" s="32" t="s">
        <v>659</v>
      </c>
      <c r="T17" s="31" t="s">
        <v>517</v>
      </c>
      <c r="U17" s="5">
        <v>120.97</v>
      </c>
      <c r="V17" s="5" t="s">
        <v>304</v>
      </c>
      <c r="W17" s="5" t="s">
        <v>518</v>
      </c>
      <c r="X17" s="5">
        <v>52.89</v>
      </c>
      <c r="Y17" s="5" t="s">
        <v>304</v>
      </c>
      <c r="Z17" s="5" t="s">
        <v>518</v>
      </c>
      <c r="AA17" s="5">
        <v>168.98</v>
      </c>
      <c r="AB17" s="5" t="s">
        <v>304</v>
      </c>
      <c r="AC17" s="5" t="s">
        <v>518</v>
      </c>
      <c r="AD17" s="5">
        <v>352.97</v>
      </c>
      <c r="AE17" s="32" t="s">
        <v>304</v>
      </c>
      <c r="AF17" s="31" t="s">
        <v>2041</v>
      </c>
      <c r="AG17" s="5">
        <v>121</v>
      </c>
      <c r="AH17" s="5">
        <v>121</v>
      </c>
      <c r="AI17" s="5">
        <v>242</v>
      </c>
      <c r="AJ17" s="5">
        <v>268</v>
      </c>
      <c r="AK17" s="32" t="s">
        <v>483</v>
      </c>
      <c r="AL17" s="27"/>
    </row>
    <row r="18" spans="1:38" ht="13.5" customHeight="1" x14ac:dyDescent="0.25">
      <c r="A18" s="3">
        <v>6</v>
      </c>
      <c r="B18" s="60"/>
      <c r="C18" s="60"/>
      <c r="D18" s="60"/>
      <c r="E18" s="60"/>
      <c r="F18" s="65"/>
      <c r="G18" s="13">
        <v>45959</v>
      </c>
      <c r="H18" s="31" t="s">
        <v>659</v>
      </c>
      <c r="I18" s="5" t="s">
        <v>659</v>
      </c>
      <c r="J18" s="5" t="s">
        <v>659</v>
      </c>
      <c r="K18" s="5" t="s">
        <v>659</v>
      </c>
      <c r="L18" s="5" t="s">
        <v>659</v>
      </c>
      <c r="M18" s="5" t="s">
        <v>659</v>
      </c>
      <c r="N18" s="5" t="s">
        <v>659</v>
      </c>
      <c r="O18" s="5" t="s">
        <v>659</v>
      </c>
      <c r="P18" s="5" t="s">
        <v>659</v>
      </c>
      <c r="Q18" s="5" t="s">
        <v>659</v>
      </c>
      <c r="R18" s="5" t="s">
        <v>659</v>
      </c>
      <c r="S18" s="32" t="s">
        <v>659</v>
      </c>
      <c r="T18" s="31" t="s">
        <v>519</v>
      </c>
      <c r="U18" s="5">
        <v>105.97</v>
      </c>
      <c r="V18" s="5" t="s">
        <v>304</v>
      </c>
      <c r="W18" s="5" t="s">
        <v>518</v>
      </c>
      <c r="X18" s="5">
        <v>52.89</v>
      </c>
      <c r="Y18" s="5" t="s">
        <v>304</v>
      </c>
      <c r="Z18" s="5" t="s">
        <v>518</v>
      </c>
      <c r="AA18" s="5">
        <v>168.98</v>
      </c>
      <c r="AB18" s="5" t="s">
        <v>304</v>
      </c>
      <c r="AC18" s="5" t="s">
        <v>518</v>
      </c>
      <c r="AD18" s="5">
        <v>352.97</v>
      </c>
      <c r="AE18" s="32" t="s">
        <v>304</v>
      </c>
      <c r="AF18" s="31" t="s">
        <v>2041</v>
      </c>
      <c r="AG18" s="5">
        <v>87</v>
      </c>
      <c r="AH18" s="5">
        <v>87</v>
      </c>
      <c r="AI18" s="5">
        <v>174</v>
      </c>
      <c r="AJ18" s="5">
        <v>268</v>
      </c>
      <c r="AK18" s="32" t="s">
        <v>483</v>
      </c>
      <c r="AL18" s="27"/>
    </row>
    <row r="19" spans="1:38" ht="13.5" customHeight="1" x14ac:dyDescent="0.25">
      <c r="A19" s="3">
        <v>6</v>
      </c>
      <c r="B19" s="60"/>
      <c r="C19" s="60"/>
      <c r="D19" s="60"/>
      <c r="E19" s="60"/>
      <c r="F19" s="65"/>
      <c r="G19" s="13">
        <v>45961</v>
      </c>
      <c r="H19" s="31" t="s">
        <v>659</v>
      </c>
      <c r="I19" s="5" t="s">
        <v>659</v>
      </c>
      <c r="J19" s="5" t="s">
        <v>659</v>
      </c>
      <c r="K19" s="5" t="s">
        <v>659</v>
      </c>
      <c r="L19" s="5" t="s">
        <v>659</v>
      </c>
      <c r="M19" s="5" t="s">
        <v>659</v>
      </c>
      <c r="N19" s="5" t="s">
        <v>659</v>
      </c>
      <c r="O19" s="5" t="s">
        <v>659</v>
      </c>
      <c r="P19" s="5" t="s">
        <v>659</v>
      </c>
      <c r="Q19" s="5" t="s">
        <v>659</v>
      </c>
      <c r="R19" s="5" t="s">
        <v>659</v>
      </c>
      <c r="S19" s="32" t="s">
        <v>659</v>
      </c>
      <c r="T19" s="31" t="s">
        <v>520</v>
      </c>
      <c r="U19" s="5">
        <v>105.97</v>
      </c>
      <c r="V19" s="5" t="s">
        <v>304</v>
      </c>
      <c r="W19" s="5" t="s">
        <v>521</v>
      </c>
      <c r="X19" s="5">
        <v>54.89</v>
      </c>
      <c r="Y19" s="5" t="s">
        <v>304</v>
      </c>
      <c r="Z19" s="5" t="s">
        <v>521</v>
      </c>
      <c r="AA19" s="5">
        <v>182.48</v>
      </c>
      <c r="AB19" s="5" t="s">
        <v>304</v>
      </c>
      <c r="AC19" s="5" t="s">
        <v>521</v>
      </c>
      <c r="AD19" s="5">
        <v>378.97</v>
      </c>
      <c r="AE19" s="32" t="s">
        <v>304</v>
      </c>
      <c r="AF19" s="31" t="s">
        <v>2041</v>
      </c>
      <c r="AG19" s="5">
        <v>156</v>
      </c>
      <c r="AH19" s="5">
        <v>156</v>
      </c>
      <c r="AI19" s="5">
        <v>312</v>
      </c>
      <c r="AJ19" s="5">
        <v>498</v>
      </c>
      <c r="AK19" s="32" t="s">
        <v>483</v>
      </c>
      <c r="AL19" s="27"/>
    </row>
    <row r="20" spans="1:38" ht="13.5" customHeight="1" x14ac:dyDescent="0.25">
      <c r="A20" s="3">
        <v>7</v>
      </c>
      <c r="B20" s="60" t="s">
        <v>20</v>
      </c>
      <c r="C20" s="60" t="s">
        <v>179</v>
      </c>
      <c r="D20" s="60" t="s">
        <v>27</v>
      </c>
      <c r="E20" s="60" t="s">
        <v>135</v>
      </c>
      <c r="F20" s="64">
        <v>45975</v>
      </c>
      <c r="G20" s="13">
        <v>46003</v>
      </c>
      <c r="H20" s="31" t="s">
        <v>659</v>
      </c>
      <c r="I20" s="5" t="s">
        <v>659</v>
      </c>
      <c r="J20" s="5" t="s">
        <v>659</v>
      </c>
      <c r="K20" s="5" t="s">
        <v>659</v>
      </c>
      <c r="L20" s="5" t="s">
        <v>659</v>
      </c>
      <c r="M20" s="5" t="s">
        <v>659</v>
      </c>
      <c r="N20" s="5" t="s">
        <v>659</v>
      </c>
      <c r="O20" s="5" t="s">
        <v>659</v>
      </c>
      <c r="P20" s="5" t="s">
        <v>659</v>
      </c>
      <c r="Q20" s="5" t="s">
        <v>659</v>
      </c>
      <c r="R20" s="5" t="s">
        <v>659</v>
      </c>
      <c r="S20" s="32" t="s">
        <v>659</v>
      </c>
      <c r="T20" s="35">
        <v>0.87847222222222221</v>
      </c>
      <c r="U20" s="5">
        <v>120</v>
      </c>
      <c r="V20" s="5" t="s">
        <v>368</v>
      </c>
      <c r="W20" s="8">
        <v>0.87847222222222221</v>
      </c>
      <c r="X20" s="5">
        <v>120</v>
      </c>
      <c r="Y20" s="5" t="s">
        <v>368</v>
      </c>
      <c r="Z20" s="8">
        <v>0.87847222222222221</v>
      </c>
      <c r="AA20" s="5">
        <v>298</v>
      </c>
      <c r="AB20" s="5" t="s">
        <v>368</v>
      </c>
      <c r="AC20" s="8">
        <v>0.87847222222222221</v>
      </c>
      <c r="AD20" s="5">
        <v>552</v>
      </c>
      <c r="AE20" s="32" t="s">
        <v>446</v>
      </c>
      <c r="AF20" s="35">
        <v>0.26597222222222222</v>
      </c>
      <c r="AG20" s="5">
        <v>97</v>
      </c>
      <c r="AH20" s="5">
        <v>97</v>
      </c>
      <c r="AI20" s="5">
        <v>194</v>
      </c>
      <c r="AJ20" s="5">
        <v>194</v>
      </c>
      <c r="AK20" s="32" t="s">
        <v>694</v>
      </c>
      <c r="AL20" s="27"/>
    </row>
    <row r="21" spans="1:38" ht="13.5" customHeight="1" x14ac:dyDescent="0.25">
      <c r="A21" s="3">
        <v>7</v>
      </c>
      <c r="B21" s="60"/>
      <c r="C21" s="60"/>
      <c r="D21" s="60"/>
      <c r="E21" s="60"/>
      <c r="F21" s="65"/>
      <c r="G21" s="13">
        <v>46005</v>
      </c>
      <c r="H21" s="35">
        <v>0.63194444444444442</v>
      </c>
      <c r="I21" s="5">
        <v>133</v>
      </c>
      <c r="J21" s="5" t="s">
        <v>368</v>
      </c>
      <c r="K21" s="8">
        <v>0.63194444444444442</v>
      </c>
      <c r="L21" s="5">
        <v>170</v>
      </c>
      <c r="M21" s="5" t="s">
        <v>401</v>
      </c>
      <c r="N21" s="8">
        <v>0.63194444444444442</v>
      </c>
      <c r="O21" s="5">
        <v>349</v>
      </c>
      <c r="P21" s="5" t="s">
        <v>401</v>
      </c>
      <c r="Q21" s="8">
        <v>0.26041666666666669</v>
      </c>
      <c r="R21" s="5">
        <v>657</v>
      </c>
      <c r="S21" s="32" t="s">
        <v>952</v>
      </c>
      <c r="T21" s="35">
        <v>0.87847222222222221</v>
      </c>
      <c r="U21" s="5">
        <v>191</v>
      </c>
      <c r="V21" s="5" t="s">
        <v>368</v>
      </c>
      <c r="W21" s="8">
        <v>0.87847222222222221</v>
      </c>
      <c r="X21" s="5">
        <v>191</v>
      </c>
      <c r="Y21" s="5" t="s">
        <v>368</v>
      </c>
      <c r="Z21" s="8">
        <v>0.87847222222222221</v>
      </c>
      <c r="AA21" s="5">
        <v>441</v>
      </c>
      <c r="AB21" s="5" t="s">
        <v>368</v>
      </c>
      <c r="AC21" s="8">
        <v>0.87847222222222221</v>
      </c>
      <c r="AD21" s="5">
        <v>809</v>
      </c>
      <c r="AE21" s="32" t="s">
        <v>446</v>
      </c>
      <c r="AF21" s="35">
        <v>0.265972222222222</v>
      </c>
      <c r="AG21" s="5">
        <v>70</v>
      </c>
      <c r="AH21" s="5">
        <v>70</v>
      </c>
      <c r="AI21" s="5">
        <v>140</v>
      </c>
      <c r="AJ21" s="5">
        <v>140</v>
      </c>
      <c r="AK21" s="32" t="s">
        <v>694</v>
      </c>
      <c r="AL21" s="27"/>
    </row>
    <row r="22" spans="1:38" ht="13.5" customHeight="1" x14ac:dyDescent="0.25">
      <c r="A22" s="3">
        <v>7</v>
      </c>
      <c r="B22" s="60"/>
      <c r="C22" s="60"/>
      <c r="D22" s="60"/>
      <c r="E22" s="60"/>
      <c r="F22" s="65"/>
      <c r="G22" s="13">
        <v>46007</v>
      </c>
      <c r="H22" s="35">
        <v>0.26041666666666669</v>
      </c>
      <c r="I22" s="5">
        <v>118</v>
      </c>
      <c r="J22" s="5" t="s">
        <v>288</v>
      </c>
      <c r="K22" s="8">
        <v>0.26041666666666669</v>
      </c>
      <c r="L22" s="5">
        <v>118</v>
      </c>
      <c r="M22" s="5" t="s">
        <v>288</v>
      </c>
      <c r="N22" s="8">
        <v>0.26041666666666669</v>
      </c>
      <c r="O22" s="5">
        <v>288</v>
      </c>
      <c r="P22" s="5" t="s">
        <v>288</v>
      </c>
      <c r="Q22" s="8">
        <v>0.26041666666666669</v>
      </c>
      <c r="R22" s="5">
        <v>581</v>
      </c>
      <c r="S22" s="32" t="s">
        <v>952</v>
      </c>
      <c r="T22" s="35">
        <v>0.87847222222222221</v>
      </c>
      <c r="U22" s="5">
        <v>191</v>
      </c>
      <c r="V22" s="5" t="s">
        <v>368</v>
      </c>
      <c r="W22" s="8">
        <v>0.87847222222222221</v>
      </c>
      <c r="X22" s="5">
        <v>191</v>
      </c>
      <c r="Y22" s="5" t="s">
        <v>368</v>
      </c>
      <c r="Z22" s="8">
        <v>0.87847222222222221</v>
      </c>
      <c r="AA22" s="5">
        <v>441</v>
      </c>
      <c r="AB22" s="5" t="s">
        <v>368</v>
      </c>
      <c r="AC22" s="8">
        <v>0.87847222222222221</v>
      </c>
      <c r="AD22" s="5">
        <v>809</v>
      </c>
      <c r="AE22" s="32" t="s">
        <v>446</v>
      </c>
      <c r="AF22" s="35">
        <v>0.265972222222222</v>
      </c>
      <c r="AG22" s="5">
        <v>60</v>
      </c>
      <c r="AH22" s="5">
        <v>60</v>
      </c>
      <c r="AI22" s="5">
        <v>120</v>
      </c>
      <c r="AJ22" s="5">
        <v>120</v>
      </c>
      <c r="AK22" s="32" t="s">
        <v>694</v>
      </c>
      <c r="AL22" s="27"/>
    </row>
    <row r="23" spans="1:38" ht="13.5" customHeight="1" x14ac:dyDescent="0.25">
      <c r="A23" s="3">
        <v>8</v>
      </c>
      <c r="B23" s="60" t="s">
        <v>43</v>
      </c>
      <c r="C23" s="60" t="s">
        <v>319</v>
      </c>
      <c r="D23" s="60" t="s">
        <v>42</v>
      </c>
      <c r="E23" s="60" t="s">
        <v>1516</v>
      </c>
      <c r="F23" s="64">
        <v>45978</v>
      </c>
      <c r="G23" s="13">
        <v>46006</v>
      </c>
      <c r="H23" s="31" t="s">
        <v>659</v>
      </c>
      <c r="I23" s="5" t="s">
        <v>659</v>
      </c>
      <c r="J23" s="5" t="s">
        <v>659</v>
      </c>
      <c r="K23" s="5" t="s">
        <v>659</v>
      </c>
      <c r="L23" s="5" t="s">
        <v>659</v>
      </c>
      <c r="M23" s="5" t="s">
        <v>659</v>
      </c>
      <c r="N23" s="5" t="s">
        <v>659</v>
      </c>
      <c r="O23" s="5" t="s">
        <v>659</v>
      </c>
      <c r="P23" s="5" t="s">
        <v>659</v>
      </c>
      <c r="Q23" s="5" t="s">
        <v>659</v>
      </c>
      <c r="R23" s="5" t="s">
        <v>659</v>
      </c>
      <c r="S23" s="32" t="s">
        <v>659</v>
      </c>
      <c r="T23" s="33" t="s">
        <v>1679</v>
      </c>
      <c r="U23" s="5">
        <v>51.99</v>
      </c>
      <c r="V23" s="5" t="s">
        <v>98</v>
      </c>
      <c r="W23" s="15" t="s">
        <v>1679</v>
      </c>
      <c r="X23" s="5">
        <v>51.99</v>
      </c>
      <c r="Y23" s="5" t="s">
        <v>98</v>
      </c>
      <c r="Z23" s="15" t="s">
        <v>1679</v>
      </c>
      <c r="AA23" s="5">
        <v>121.36</v>
      </c>
      <c r="AB23" s="5" t="s">
        <v>1680</v>
      </c>
      <c r="AC23" s="15" t="s">
        <v>1679</v>
      </c>
      <c r="AD23" s="5">
        <v>237.27</v>
      </c>
      <c r="AE23" s="32" t="s">
        <v>1680</v>
      </c>
      <c r="AF23" s="35">
        <v>0.42638888888888887</v>
      </c>
      <c r="AG23" s="5">
        <v>49.19</v>
      </c>
      <c r="AH23" s="5">
        <v>49.19</v>
      </c>
      <c r="AI23" s="5">
        <v>98.38</v>
      </c>
      <c r="AJ23" s="5">
        <v>155.96</v>
      </c>
      <c r="AK23" s="32" t="s">
        <v>1681</v>
      </c>
      <c r="AL23" s="27"/>
    </row>
    <row r="24" spans="1:38" ht="13.5" customHeight="1" x14ac:dyDescent="0.25">
      <c r="A24" s="3">
        <v>8</v>
      </c>
      <c r="B24" s="60"/>
      <c r="C24" s="60"/>
      <c r="D24" s="60"/>
      <c r="E24" s="60"/>
      <c r="F24" s="65"/>
      <c r="G24" s="13">
        <v>46008</v>
      </c>
      <c r="H24" s="31" t="s">
        <v>659</v>
      </c>
      <c r="I24" s="5" t="s">
        <v>659</v>
      </c>
      <c r="J24" s="5" t="s">
        <v>659</v>
      </c>
      <c r="K24" s="5" t="s">
        <v>659</v>
      </c>
      <c r="L24" s="5" t="s">
        <v>659</v>
      </c>
      <c r="M24" s="5" t="s">
        <v>659</v>
      </c>
      <c r="N24" s="5" t="s">
        <v>659</v>
      </c>
      <c r="O24" s="5" t="s">
        <v>659</v>
      </c>
      <c r="P24" s="5" t="s">
        <v>659</v>
      </c>
      <c r="Q24" s="5" t="s">
        <v>659</v>
      </c>
      <c r="R24" s="5" t="s">
        <v>659</v>
      </c>
      <c r="S24" s="32" t="s">
        <v>659</v>
      </c>
      <c r="T24" s="33" t="s">
        <v>1679</v>
      </c>
      <c r="U24" s="5">
        <v>51.99</v>
      </c>
      <c r="V24" s="5" t="s">
        <v>98</v>
      </c>
      <c r="W24" s="15" t="s">
        <v>1679</v>
      </c>
      <c r="X24" s="5">
        <v>51.99</v>
      </c>
      <c r="Y24" s="5" t="s">
        <v>98</v>
      </c>
      <c r="Z24" s="15" t="s">
        <v>1679</v>
      </c>
      <c r="AA24" s="5">
        <v>121.36</v>
      </c>
      <c r="AB24" s="5" t="s">
        <v>1680</v>
      </c>
      <c r="AC24" s="15" t="s">
        <v>1679</v>
      </c>
      <c r="AD24" s="5">
        <v>237.27</v>
      </c>
      <c r="AE24" s="32" t="s">
        <v>1680</v>
      </c>
      <c r="AF24" s="35">
        <v>0.31041666666666667</v>
      </c>
      <c r="AG24" s="5">
        <v>45.46</v>
      </c>
      <c r="AH24" s="5">
        <v>45.46</v>
      </c>
      <c r="AI24" s="5">
        <v>90.92</v>
      </c>
      <c r="AJ24" s="5">
        <v>105.31</v>
      </c>
      <c r="AK24" s="32" t="s">
        <v>1681</v>
      </c>
      <c r="AL24" s="27"/>
    </row>
    <row r="25" spans="1:38" ht="13.5" customHeight="1" x14ac:dyDescent="0.25">
      <c r="A25" s="3">
        <v>8</v>
      </c>
      <c r="B25" s="60"/>
      <c r="C25" s="60"/>
      <c r="D25" s="60"/>
      <c r="E25" s="60"/>
      <c r="F25" s="65"/>
      <c r="G25" s="13">
        <v>46010</v>
      </c>
      <c r="H25" s="31" t="s">
        <v>659</v>
      </c>
      <c r="I25" s="5" t="s">
        <v>659</v>
      </c>
      <c r="J25" s="5" t="s">
        <v>659</v>
      </c>
      <c r="K25" s="5" t="s">
        <v>659</v>
      </c>
      <c r="L25" s="5" t="s">
        <v>659</v>
      </c>
      <c r="M25" s="5" t="s">
        <v>659</v>
      </c>
      <c r="N25" s="5" t="s">
        <v>659</v>
      </c>
      <c r="O25" s="5" t="s">
        <v>659</v>
      </c>
      <c r="P25" s="5" t="s">
        <v>659</v>
      </c>
      <c r="Q25" s="5" t="s">
        <v>659</v>
      </c>
      <c r="R25" s="5" t="s">
        <v>659</v>
      </c>
      <c r="S25" s="32" t="s">
        <v>659</v>
      </c>
      <c r="T25" s="33" t="s">
        <v>1679</v>
      </c>
      <c r="U25" s="5">
        <v>51.99</v>
      </c>
      <c r="V25" s="5" t="s">
        <v>98</v>
      </c>
      <c r="W25" s="15" t="s">
        <v>1679</v>
      </c>
      <c r="X25" s="5">
        <v>51.99</v>
      </c>
      <c r="Y25" s="5" t="s">
        <v>98</v>
      </c>
      <c r="Z25" s="15" t="s">
        <v>1679</v>
      </c>
      <c r="AA25" s="5">
        <v>121.36</v>
      </c>
      <c r="AB25" s="5" t="s">
        <v>1680</v>
      </c>
      <c r="AC25" s="15" t="s">
        <v>1679</v>
      </c>
      <c r="AD25" s="5">
        <v>237.27</v>
      </c>
      <c r="AE25" s="32" t="s">
        <v>1680</v>
      </c>
      <c r="AF25" s="35">
        <v>0.31041666666666667</v>
      </c>
      <c r="AG25" s="5">
        <v>56.57</v>
      </c>
      <c r="AH25" s="5">
        <v>56.57</v>
      </c>
      <c r="AI25" s="5">
        <v>113.14</v>
      </c>
      <c r="AJ25" s="5">
        <v>130.81</v>
      </c>
      <c r="AK25" s="32" t="s">
        <v>1681</v>
      </c>
      <c r="AL25" s="27"/>
    </row>
    <row r="26" spans="1:38" ht="13.5" customHeight="1" x14ac:dyDescent="0.25">
      <c r="A26" s="3">
        <v>9</v>
      </c>
      <c r="B26" s="60" t="s">
        <v>913</v>
      </c>
      <c r="C26" s="60" t="s">
        <v>914</v>
      </c>
      <c r="D26" s="60" t="s">
        <v>54</v>
      </c>
      <c r="E26" s="60" t="s">
        <v>398</v>
      </c>
      <c r="F26" s="64">
        <v>45950</v>
      </c>
      <c r="G26" s="13">
        <v>45979</v>
      </c>
      <c r="H26" s="33" t="s">
        <v>915</v>
      </c>
      <c r="I26" s="5">
        <v>19.989999999999998</v>
      </c>
      <c r="J26" s="5" t="s">
        <v>104</v>
      </c>
      <c r="K26" s="5" t="s">
        <v>659</v>
      </c>
      <c r="L26" s="5" t="s">
        <v>659</v>
      </c>
      <c r="M26" s="5" t="s">
        <v>659</v>
      </c>
      <c r="N26" s="5" t="s">
        <v>659</v>
      </c>
      <c r="O26" s="5" t="s">
        <v>659</v>
      </c>
      <c r="P26" s="5" t="s">
        <v>659</v>
      </c>
      <c r="Q26" s="5" t="s">
        <v>926</v>
      </c>
      <c r="R26" s="5">
        <v>704.3</v>
      </c>
      <c r="S26" s="32" t="s">
        <v>836</v>
      </c>
      <c r="T26" s="33" t="s">
        <v>915</v>
      </c>
      <c r="U26" s="5">
        <v>19.989999999999998</v>
      </c>
      <c r="V26" s="5" t="s">
        <v>104</v>
      </c>
      <c r="W26" s="15" t="s">
        <v>915</v>
      </c>
      <c r="X26" s="5">
        <v>46.49</v>
      </c>
      <c r="Y26" s="5" t="s">
        <v>104</v>
      </c>
      <c r="Z26" s="5" t="s">
        <v>917</v>
      </c>
      <c r="AA26" s="5">
        <v>198.76</v>
      </c>
      <c r="AB26" s="5" t="s">
        <v>921</v>
      </c>
      <c r="AC26" s="5" t="s">
        <v>917</v>
      </c>
      <c r="AD26" s="5">
        <v>2188.59</v>
      </c>
      <c r="AE26" s="32" t="s">
        <v>927</v>
      </c>
      <c r="AF26" s="35">
        <v>0.422222222222222</v>
      </c>
      <c r="AG26" s="5">
        <v>139</v>
      </c>
      <c r="AH26" s="5">
        <v>139</v>
      </c>
      <c r="AI26" s="5">
        <v>278</v>
      </c>
      <c r="AJ26" s="5">
        <v>428</v>
      </c>
      <c r="AK26" s="32" t="s">
        <v>283</v>
      </c>
      <c r="AL26" s="27"/>
    </row>
    <row r="27" spans="1:38" ht="13.5" customHeight="1" x14ac:dyDescent="0.25">
      <c r="A27" s="3">
        <v>9</v>
      </c>
      <c r="B27" s="60"/>
      <c r="C27" s="60"/>
      <c r="D27" s="60"/>
      <c r="E27" s="60"/>
      <c r="F27" s="65"/>
      <c r="G27" s="13">
        <v>45981</v>
      </c>
      <c r="H27" s="31" t="s">
        <v>928</v>
      </c>
      <c r="I27" s="5">
        <v>51.96</v>
      </c>
      <c r="J27" s="5" t="s">
        <v>288</v>
      </c>
      <c r="K27" s="15" t="s">
        <v>929</v>
      </c>
      <c r="L27" s="5">
        <v>74.12</v>
      </c>
      <c r="M27" s="5" t="s">
        <v>111</v>
      </c>
      <c r="N27" s="5" t="s">
        <v>930</v>
      </c>
      <c r="O27" s="5">
        <v>239.81</v>
      </c>
      <c r="P27" s="5" t="s">
        <v>808</v>
      </c>
      <c r="Q27" s="15" t="s">
        <v>930</v>
      </c>
      <c r="R27" s="15">
        <v>444.44</v>
      </c>
      <c r="S27" s="32" t="s">
        <v>836</v>
      </c>
      <c r="T27" s="31" t="s">
        <v>922</v>
      </c>
      <c r="U27" s="5">
        <v>95.03</v>
      </c>
      <c r="V27" s="5" t="s">
        <v>111</v>
      </c>
      <c r="W27" s="5" t="s">
        <v>922</v>
      </c>
      <c r="X27" s="5">
        <v>95.03</v>
      </c>
      <c r="Y27" s="5" t="s">
        <v>111</v>
      </c>
      <c r="Z27" s="5" t="s">
        <v>917</v>
      </c>
      <c r="AA27" s="5">
        <v>244.13</v>
      </c>
      <c r="AB27" s="5" t="s">
        <v>918</v>
      </c>
      <c r="AC27" s="5" t="s">
        <v>917</v>
      </c>
      <c r="AD27" s="5">
        <v>2189.59</v>
      </c>
      <c r="AE27" s="32" t="s">
        <v>927</v>
      </c>
      <c r="AF27" s="35">
        <v>0.422222222222222</v>
      </c>
      <c r="AG27" s="5">
        <v>143</v>
      </c>
      <c r="AH27" s="5">
        <v>143</v>
      </c>
      <c r="AI27" s="5">
        <v>286</v>
      </c>
      <c r="AJ27" s="5">
        <v>428</v>
      </c>
      <c r="AK27" s="32" t="s">
        <v>283</v>
      </c>
      <c r="AL27" s="27"/>
    </row>
    <row r="28" spans="1:38" ht="13.5" customHeight="1" x14ac:dyDescent="0.25">
      <c r="A28" s="3">
        <v>9</v>
      </c>
      <c r="B28" s="60"/>
      <c r="C28" s="60"/>
      <c r="D28" s="60"/>
      <c r="E28" s="60"/>
      <c r="F28" s="65"/>
      <c r="G28" s="13">
        <v>45983</v>
      </c>
      <c r="H28" s="31" t="s">
        <v>659</v>
      </c>
      <c r="I28" s="5" t="s">
        <v>659</v>
      </c>
      <c r="J28" s="5" t="s">
        <v>659</v>
      </c>
      <c r="K28" s="5" t="s">
        <v>659</v>
      </c>
      <c r="L28" s="5" t="s">
        <v>659</v>
      </c>
      <c r="M28" s="5" t="s">
        <v>659</v>
      </c>
      <c r="N28" s="5" t="s">
        <v>659</v>
      </c>
      <c r="O28" s="5" t="s">
        <v>659</v>
      </c>
      <c r="P28" s="5" t="s">
        <v>659</v>
      </c>
      <c r="Q28" s="5" t="s">
        <v>659</v>
      </c>
      <c r="R28" s="5" t="s">
        <v>659</v>
      </c>
      <c r="S28" s="32" t="s">
        <v>659</v>
      </c>
      <c r="T28" s="33" t="s">
        <v>915</v>
      </c>
      <c r="U28" s="15">
        <v>20</v>
      </c>
      <c r="V28" s="15" t="s">
        <v>104</v>
      </c>
      <c r="W28" s="15" t="s">
        <v>915</v>
      </c>
      <c r="X28" s="15">
        <v>46.5</v>
      </c>
      <c r="Y28" s="15" t="s">
        <v>104</v>
      </c>
      <c r="Z28" s="15" t="s">
        <v>915</v>
      </c>
      <c r="AA28" s="5">
        <v>105.71</v>
      </c>
      <c r="AB28" s="5" t="s">
        <v>95</v>
      </c>
      <c r="AC28" s="15" t="s">
        <v>915</v>
      </c>
      <c r="AD28" s="5">
        <v>155.49</v>
      </c>
      <c r="AE28" s="32" t="s">
        <v>95</v>
      </c>
      <c r="AF28" s="35">
        <v>0.422222222222222</v>
      </c>
      <c r="AG28" s="5">
        <v>163</v>
      </c>
      <c r="AH28" s="5">
        <v>163</v>
      </c>
      <c r="AI28" s="5">
        <v>326</v>
      </c>
      <c r="AJ28" s="5">
        <v>488</v>
      </c>
      <c r="AK28" s="32" t="s">
        <v>283</v>
      </c>
      <c r="AL28" s="27"/>
    </row>
    <row r="29" spans="1:38" ht="13.5" customHeight="1" x14ac:dyDescent="0.25">
      <c r="A29" s="3">
        <v>10</v>
      </c>
      <c r="B29" s="60" t="s">
        <v>78</v>
      </c>
      <c r="C29" s="60" t="s">
        <v>311</v>
      </c>
      <c r="D29" s="60" t="s">
        <v>876</v>
      </c>
      <c r="E29" s="60" t="s">
        <v>311</v>
      </c>
      <c r="F29" s="64">
        <v>45943</v>
      </c>
      <c r="G29" s="13">
        <v>45972</v>
      </c>
      <c r="H29" s="31" t="s">
        <v>659</v>
      </c>
      <c r="I29" s="5" t="s">
        <v>659</v>
      </c>
      <c r="J29" s="5" t="s">
        <v>659</v>
      </c>
      <c r="K29" s="5" t="s">
        <v>659</v>
      </c>
      <c r="L29" s="5" t="s">
        <v>659</v>
      </c>
      <c r="M29" s="5" t="s">
        <v>659</v>
      </c>
      <c r="N29" s="5" t="s">
        <v>659</v>
      </c>
      <c r="O29" s="5" t="s">
        <v>659</v>
      </c>
      <c r="P29" s="5" t="s">
        <v>659</v>
      </c>
      <c r="Q29" s="5" t="s">
        <v>659</v>
      </c>
      <c r="R29" s="5" t="s">
        <v>659</v>
      </c>
      <c r="S29" s="32" t="s">
        <v>659</v>
      </c>
      <c r="T29" s="33" t="s">
        <v>877</v>
      </c>
      <c r="U29" s="5">
        <v>44.05</v>
      </c>
      <c r="V29" s="5" t="s">
        <v>878</v>
      </c>
      <c r="W29" s="15" t="s">
        <v>877</v>
      </c>
      <c r="X29" s="5">
        <v>75.22</v>
      </c>
      <c r="Y29" s="5" t="s">
        <v>878</v>
      </c>
      <c r="Z29" s="15" t="s">
        <v>877</v>
      </c>
      <c r="AA29" s="5">
        <v>151.53</v>
      </c>
      <c r="AB29" s="5" t="s">
        <v>878</v>
      </c>
      <c r="AC29" s="5" t="s">
        <v>877</v>
      </c>
      <c r="AD29" s="5">
        <v>283.77</v>
      </c>
      <c r="AE29" s="32" t="s">
        <v>878</v>
      </c>
      <c r="AF29" s="35">
        <v>0.29166666666666669</v>
      </c>
      <c r="AG29" s="5">
        <v>51.9</v>
      </c>
      <c r="AH29" s="5">
        <v>51.9</v>
      </c>
      <c r="AI29" s="5">
        <v>103.8</v>
      </c>
      <c r="AJ29" s="5">
        <v>191.2</v>
      </c>
      <c r="AK29" s="32" t="s">
        <v>879</v>
      </c>
      <c r="AL29" s="27"/>
    </row>
    <row r="30" spans="1:38" ht="13.5" customHeight="1" x14ac:dyDescent="0.25">
      <c r="A30" s="3">
        <v>10</v>
      </c>
      <c r="B30" s="60"/>
      <c r="C30" s="60"/>
      <c r="D30" s="60"/>
      <c r="E30" s="60"/>
      <c r="F30" s="65"/>
      <c r="G30" s="13">
        <v>45974</v>
      </c>
      <c r="H30" s="31" t="s">
        <v>659</v>
      </c>
      <c r="I30" s="5" t="s">
        <v>659</v>
      </c>
      <c r="J30" s="5" t="s">
        <v>659</v>
      </c>
      <c r="K30" s="5" t="s">
        <v>659</v>
      </c>
      <c r="L30" s="5" t="s">
        <v>659</v>
      </c>
      <c r="M30" s="5" t="s">
        <v>659</v>
      </c>
      <c r="N30" s="5" t="s">
        <v>659</v>
      </c>
      <c r="O30" s="5" t="s">
        <v>659</v>
      </c>
      <c r="P30" s="5" t="s">
        <v>659</v>
      </c>
      <c r="Q30" s="5" t="s">
        <v>659</v>
      </c>
      <c r="R30" s="5" t="s">
        <v>659</v>
      </c>
      <c r="S30" s="32" t="s">
        <v>659</v>
      </c>
      <c r="T30" s="31" t="s">
        <v>882</v>
      </c>
      <c r="U30" s="5">
        <v>32.200000000000003</v>
      </c>
      <c r="V30" s="5" t="s">
        <v>102</v>
      </c>
      <c r="W30" s="5" t="s">
        <v>882</v>
      </c>
      <c r="X30" s="5">
        <v>55.55</v>
      </c>
      <c r="Y30" s="5" t="s">
        <v>102</v>
      </c>
      <c r="Z30" s="5" t="s">
        <v>882</v>
      </c>
      <c r="AA30" s="5">
        <v>157.79</v>
      </c>
      <c r="AB30" s="5" t="s">
        <v>878</v>
      </c>
      <c r="AC30" s="5" t="s">
        <v>882</v>
      </c>
      <c r="AD30" s="5">
        <v>257.56</v>
      </c>
      <c r="AE30" s="32" t="s">
        <v>878</v>
      </c>
      <c r="AF30" s="35">
        <v>0.29166666666666669</v>
      </c>
      <c r="AG30" s="5">
        <v>67.5</v>
      </c>
      <c r="AH30" s="5">
        <v>67.5</v>
      </c>
      <c r="AI30" s="5">
        <v>135</v>
      </c>
      <c r="AJ30" s="5">
        <v>248.8</v>
      </c>
      <c r="AK30" s="32" t="s">
        <v>879</v>
      </c>
      <c r="AL30" s="27"/>
    </row>
    <row r="31" spans="1:38" ht="13.5" customHeight="1" x14ac:dyDescent="0.25">
      <c r="A31" s="3">
        <v>10</v>
      </c>
      <c r="B31" s="60"/>
      <c r="C31" s="60"/>
      <c r="D31" s="60"/>
      <c r="E31" s="60"/>
      <c r="F31" s="65"/>
      <c r="G31" s="13">
        <v>45976</v>
      </c>
      <c r="H31" s="31" t="s">
        <v>659</v>
      </c>
      <c r="I31" s="5" t="s">
        <v>659</v>
      </c>
      <c r="J31" s="5" t="s">
        <v>659</v>
      </c>
      <c r="K31" s="5" t="s">
        <v>659</v>
      </c>
      <c r="L31" s="5" t="s">
        <v>659</v>
      </c>
      <c r="M31" s="5" t="s">
        <v>659</v>
      </c>
      <c r="N31" s="5" t="s">
        <v>659</v>
      </c>
      <c r="O31" s="5" t="s">
        <v>659</v>
      </c>
      <c r="P31" s="5" t="s">
        <v>659</v>
      </c>
      <c r="Q31" s="5" t="s">
        <v>659</v>
      </c>
      <c r="R31" s="5" t="s">
        <v>659</v>
      </c>
      <c r="S31" s="32" t="s">
        <v>659</v>
      </c>
      <c r="T31" s="31" t="s">
        <v>883</v>
      </c>
      <c r="U31" s="5">
        <v>44.05</v>
      </c>
      <c r="V31" s="5" t="s">
        <v>878</v>
      </c>
      <c r="W31" s="5" t="s">
        <v>883</v>
      </c>
      <c r="X31" s="5">
        <v>80.599999999999994</v>
      </c>
      <c r="Y31" s="5" t="s">
        <v>878</v>
      </c>
      <c r="Z31" s="5" t="s">
        <v>883</v>
      </c>
      <c r="AA31" s="5">
        <v>181.4</v>
      </c>
      <c r="AB31" s="5" t="s">
        <v>878</v>
      </c>
      <c r="AC31" s="5" t="s">
        <v>883</v>
      </c>
      <c r="AD31" s="5">
        <v>333.05</v>
      </c>
      <c r="AE31" s="32" t="s">
        <v>878</v>
      </c>
      <c r="AF31" s="35">
        <v>0.29166666666666669</v>
      </c>
      <c r="AG31" s="5">
        <v>76.7</v>
      </c>
      <c r="AH31" s="5">
        <v>76.7</v>
      </c>
      <c r="AI31" s="5">
        <v>153.4</v>
      </c>
      <c r="AJ31" s="5">
        <v>282.39999999999998</v>
      </c>
      <c r="AK31" s="32" t="s">
        <v>879</v>
      </c>
      <c r="AL31" s="27"/>
    </row>
    <row r="32" spans="1:38" ht="13.5" customHeight="1" x14ac:dyDescent="0.25">
      <c r="A32" s="3">
        <v>11</v>
      </c>
      <c r="B32" s="60" t="s">
        <v>27</v>
      </c>
      <c r="C32" s="60" t="s">
        <v>135</v>
      </c>
      <c r="D32" s="60" t="s">
        <v>38</v>
      </c>
      <c r="E32" s="60" t="s">
        <v>135</v>
      </c>
      <c r="F32" s="64">
        <v>45965</v>
      </c>
      <c r="G32" s="13">
        <v>45993</v>
      </c>
      <c r="H32" s="31" t="s">
        <v>659</v>
      </c>
      <c r="I32" s="5" t="s">
        <v>659</v>
      </c>
      <c r="J32" s="5" t="s">
        <v>659</v>
      </c>
      <c r="K32" s="5" t="s">
        <v>659</v>
      </c>
      <c r="L32" s="5" t="s">
        <v>659</v>
      </c>
      <c r="M32" s="5" t="s">
        <v>659</v>
      </c>
      <c r="N32" s="5" t="s">
        <v>659</v>
      </c>
      <c r="O32" s="5" t="s">
        <v>659</v>
      </c>
      <c r="P32" s="5" t="s">
        <v>659</v>
      </c>
      <c r="Q32" s="5" t="s">
        <v>659</v>
      </c>
      <c r="R32" s="5" t="s">
        <v>659</v>
      </c>
      <c r="S32" s="32" t="s">
        <v>659</v>
      </c>
      <c r="T32" s="31" t="s">
        <v>1889</v>
      </c>
      <c r="U32" s="5">
        <v>72.97</v>
      </c>
      <c r="V32" s="5" t="s">
        <v>111</v>
      </c>
      <c r="W32" s="5" t="s">
        <v>1883</v>
      </c>
      <c r="X32" s="5">
        <v>108.97</v>
      </c>
      <c r="Y32" s="5" t="s">
        <v>102</v>
      </c>
      <c r="Z32" s="5" t="s">
        <v>1890</v>
      </c>
      <c r="AA32" s="5">
        <v>255</v>
      </c>
      <c r="AB32" s="5" t="s">
        <v>98</v>
      </c>
      <c r="AC32" s="5" t="s">
        <v>1890</v>
      </c>
      <c r="AD32" s="5">
        <v>510</v>
      </c>
      <c r="AE32" s="32" t="s">
        <v>98</v>
      </c>
      <c r="AF32" s="31" t="s">
        <v>1882</v>
      </c>
      <c r="AG32" s="5">
        <v>45.99</v>
      </c>
      <c r="AH32" s="5">
        <v>45.99</v>
      </c>
      <c r="AI32" s="5">
        <v>91.98</v>
      </c>
      <c r="AJ32" s="5">
        <v>91.98</v>
      </c>
      <c r="AK32" s="32" t="s">
        <v>694</v>
      </c>
      <c r="AL32" s="27"/>
    </row>
    <row r="33" spans="1:38" ht="13.5" customHeight="1" x14ac:dyDescent="0.25">
      <c r="A33" s="3">
        <v>11</v>
      </c>
      <c r="B33" s="60"/>
      <c r="C33" s="60"/>
      <c r="D33" s="60"/>
      <c r="E33" s="60"/>
      <c r="F33" s="65"/>
      <c r="G33" s="13">
        <v>45995</v>
      </c>
      <c r="H33" s="31" t="s">
        <v>659</v>
      </c>
      <c r="I33" s="5" t="s">
        <v>659</v>
      </c>
      <c r="J33" s="5" t="s">
        <v>659</v>
      </c>
      <c r="K33" s="5" t="s">
        <v>659</v>
      </c>
      <c r="L33" s="5" t="s">
        <v>659</v>
      </c>
      <c r="M33" s="5" t="s">
        <v>659</v>
      </c>
      <c r="N33" s="5" t="s">
        <v>659</v>
      </c>
      <c r="O33" s="5" t="s">
        <v>659</v>
      </c>
      <c r="P33" s="5" t="s">
        <v>659</v>
      </c>
      <c r="Q33" s="5" t="s">
        <v>659</v>
      </c>
      <c r="R33" s="5" t="s">
        <v>659</v>
      </c>
      <c r="S33" s="32" t="s">
        <v>659</v>
      </c>
      <c r="T33" s="31" t="s">
        <v>1891</v>
      </c>
      <c r="U33" s="5">
        <v>56.97</v>
      </c>
      <c r="V33" s="5" t="s">
        <v>111</v>
      </c>
      <c r="W33" s="5" t="s">
        <v>1892</v>
      </c>
      <c r="X33" s="5">
        <v>108.97</v>
      </c>
      <c r="Y33" s="5" t="s">
        <v>102</v>
      </c>
      <c r="Z33" s="5" t="s">
        <v>1890</v>
      </c>
      <c r="AA33" s="5">
        <v>254.98</v>
      </c>
      <c r="AB33" s="5" t="s">
        <v>98</v>
      </c>
      <c r="AC33" s="5" t="s">
        <v>1890</v>
      </c>
      <c r="AD33" s="5">
        <v>509.96</v>
      </c>
      <c r="AE33" s="32" t="s">
        <v>98</v>
      </c>
      <c r="AF33" s="31" t="s">
        <v>1882</v>
      </c>
      <c r="AG33" s="5">
        <v>47.99</v>
      </c>
      <c r="AH33" s="5">
        <v>47.99</v>
      </c>
      <c r="AI33" s="5">
        <v>95.98</v>
      </c>
      <c r="AJ33" s="5">
        <v>95.98</v>
      </c>
      <c r="AK33" s="32" t="s">
        <v>694</v>
      </c>
      <c r="AL33" s="27"/>
    </row>
    <row r="34" spans="1:38" ht="13.5" customHeight="1" x14ac:dyDescent="0.25">
      <c r="A34" s="3">
        <v>11</v>
      </c>
      <c r="B34" s="60"/>
      <c r="C34" s="60"/>
      <c r="D34" s="60"/>
      <c r="E34" s="60"/>
      <c r="F34" s="65"/>
      <c r="G34" s="13">
        <v>45997</v>
      </c>
      <c r="H34" s="31" t="s">
        <v>659</v>
      </c>
      <c r="I34" s="5" t="s">
        <v>659</v>
      </c>
      <c r="J34" s="5" t="s">
        <v>659</v>
      </c>
      <c r="K34" s="5" t="s">
        <v>659</v>
      </c>
      <c r="L34" s="5" t="s">
        <v>659</v>
      </c>
      <c r="M34" s="5" t="s">
        <v>659</v>
      </c>
      <c r="N34" s="5" t="s">
        <v>659</v>
      </c>
      <c r="O34" s="5" t="s">
        <v>659</v>
      </c>
      <c r="P34" s="5" t="s">
        <v>659</v>
      </c>
      <c r="Q34" s="5" t="s">
        <v>659</v>
      </c>
      <c r="R34" s="5" t="s">
        <v>659</v>
      </c>
      <c r="S34" s="32" t="s">
        <v>659</v>
      </c>
      <c r="T34" s="31" t="s">
        <v>1893</v>
      </c>
      <c r="U34" s="5">
        <v>108.97</v>
      </c>
      <c r="V34" s="5" t="s">
        <v>111</v>
      </c>
      <c r="W34" s="5" t="s">
        <v>1893</v>
      </c>
      <c r="X34" s="5">
        <v>108.97</v>
      </c>
      <c r="Y34" s="5" t="s">
        <v>111</v>
      </c>
      <c r="Z34" s="5" t="s">
        <v>1890</v>
      </c>
      <c r="AA34" s="5">
        <v>255</v>
      </c>
      <c r="AB34" s="5" t="s">
        <v>98</v>
      </c>
      <c r="AC34" s="5" t="s">
        <v>1890</v>
      </c>
      <c r="AD34" s="5">
        <v>510</v>
      </c>
      <c r="AE34" s="32" t="s">
        <v>98</v>
      </c>
      <c r="AF34" s="31" t="s">
        <v>1882</v>
      </c>
      <c r="AG34" s="5">
        <v>47.99</v>
      </c>
      <c r="AH34" s="5">
        <v>47.99</v>
      </c>
      <c r="AI34" s="5">
        <v>95.98</v>
      </c>
      <c r="AJ34" s="5">
        <v>95.98</v>
      </c>
      <c r="AK34" s="32" t="s">
        <v>694</v>
      </c>
      <c r="AL34" s="27"/>
    </row>
    <row r="35" spans="1:38" ht="13.5" customHeight="1" x14ac:dyDescent="0.25">
      <c r="A35" s="3">
        <v>12</v>
      </c>
      <c r="B35" s="60" t="s">
        <v>14</v>
      </c>
      <c r="C35" s="60" t="s">
        <v>746</v>
      </c>
      <c r="D35" s="60" t="s">
        <v>39</v>
      </c>
      <c r="E35" s="60" t="s">
        <v>87</v>
      </c>
      <c r="F35" s="64">
        <v>45937</v>
      </c>
      <c r="G35" s="13">
        <v>45966</v>
      </c>
      <c r="H35" s="31" t="s">
        <v>766</v>
      </c>
      <c r="I35" s="5">
        <v>71</v>
      </c>
      <c r="J35" s="5" t="s">
        <v>763</v>
      </c>
      <c r="K35" s="5" t="s">
        <v>766</v>
      </c>
      <c r="L35" s="5">
        <v>71</v>
      </c>
      <c r="M35" s="5" t="s">
        <v>763</v>
      </c>
      <c r="N35" s="5" t="s">
        <v>766</v>
      </c>
      <c r="O35" s="5">
        <v>198</v>
      </c>
      <c r="P35" s="5" t="s">
        <v>763</v>
      </c>
      <c r="Q35" s="5" t="s">
        <v>766</v>
      </c>
      <c r="R35" s="5">
        <v>446</v>
      </c>
      <c r="S35" s="32" t="s">
        <v>763</v>
      </c>
      <c r="T35" s="31" t="s">
        <v>115</v>
      </c>
      <c r="U35" s="5" t="s">
        <v>115</v>
      </c>
      <c r="V35" s="5" t="s">
        <v>115</v>
      </c>
      <c r="W35" s="5" t="s">
        <v>115</v>
      </c>
      <c r="X35" s="5" t="s">
        <v>115</v>
      </c>
      <c r="Y35" s="5" t="s">
        <v>115</v>
      </c>
      <c r="Z35" s="5" t="s">
        <v>115</v>
      </c>
      <c r="AA35" s="5" t="s">
        <v>115</v>
      </c>
      <c r="AB35" s="5" t="s">
        <v>115</v>
      </c>
      <c r="AC35" s="5" t="s">
        <v>115</v>
      </c>
      <c r="AD35" s="5" t="s">
        <v>115</v>
      </c>
      <c r="AE35" s="32" t="s">
        <v>115</v>
      </c>
      <c r="AF35" s="31" t="s">
        <v>767</v>
      </c>
      <c r="AG35" s="5">
        <v>74.8</v>
      </c>
      <c r="AH35" s="5">
        <v>74.8</v>
      </c>
      <c r="AI35" s="5">
        <v>149.6</v>
      </c>
      <c r="AJ35" s="5">
        <v>179.2</v>
      </c>
      <c r="AK35" s="32" t="s">
        <v>161</v>
      </c>
      <c r="AL35" s="27"/>
    </row>
    <row r="36" spans="1:38" ht="13.5" customHeight="1" x14ac:dyDescent="0.25">
      <c r="A36" s="3">
        <v>12</v>
      </c>
      <c r="B36" s="60"/>
      <c r="C36" s="60"/>
      <c r="D36" s="60"/>
      <c r="E36" s="60"/>
      <c r="F36" s="64"/>
      <c r="G36" s="13">
        <v>45968</v>
      </c>
      <c r="H36" s="31" t="s">
        <v>754</v>
      </c>
      <c r="I36" s="5">
        <v>158</v>
      </c>
      <c r="J36" s="5" t="s">
        <v>755</v>
      </c>
      <c r="K36" s="5" t="s">
        <v>754</v>
      </c>
      <c r="L36" s="5">
        <v>158</v>
      </c>
      <c r="M36" s="5" t="s">
        <v>755</v>
      </c>
      <c r="N36" s="5" t="s">
        <v>754</v>
      </c>
      <c r="O36" s="5">
        <v>378</v>
      </c>
      <c r="P36" s="5" t="s">
        <v>755</v>
      </c>
      <c r="Q36" s="5" t="s">
        <v>754</v>
      </c>
      <c r="R36" s="5">
        <v>734</v>
      </c>
      <c r="S36" s="32" t="s">
        <v>755</v>
      </c>
      <c r="T36" s="31" t="s">
        <v>115</v>
      </c>
      <c r="U36" s="5" t="s">
        <v>115</v>
      </c>
      <c r="V36" s="5" t="s">
        <v>115</v>
      </c>
      <c r="W36" s="5" t="s">
        <v>115</v>
      </c>
      <c r="X36" s="5" t="s">
        <v>115</v>
      </c>
      <c r="Y36" s="5" t="s">
        <v>115</v>
      </c>
      <c r="Z36" s="5" t="s">
        <v>115</v>
      </c>
      <c r="AA36" s="5" t="s">
        <v>115</v>
      </c>
      <c r="AB36" s="5" t="s">
        <v>115</v>
      </c>
      <c r="AC36" s="5" t="s">
        <v>115</v>
      </c>
      <c r="AD36" s="5" t="s">
        <v>115</v>
      </c>
      <c r="AE36" s="32" t="s">
        <v>115</v>
      </c>
      <c r="AF36" s="31" t="s">
        <v>767</v>
      </c>
      <c r="AG36" s="5">
        <v>74.8</v>
      </c>
      <c r="AH36" s="5">
        <v>74.8</v>
      </c>
      <c r="AI36" s="5">
        <v>149.6</v>
      </c>
      <c r="AJ36" s="5">
        <v>199.2</v>
      </c>
      <c r="AK36" s="32" t="s">
        <v>161</v>
      </c>
      <c r="AL36" s="27"/>
    </row>
    <row r="37" spans="1:38" ht="13.5" customHeight="1" x14ac:dyDescent="0.25">
      <c r="A37" s="3">
        <v>12</v>
      </c>
      <c r="B37" s="60"/>
      <c r="C37" s="60"/>
      <c r="D37" s="60"/>
      <c r="E37" s="60"/>
      <c r="F37" s="64"/>
      <c r="G37" s="13">
        <v>45970</v>
      </c>
      <c r="H37" s="31" t="s">
        <v>768</v>
      </c>
      <c r="I37" s="5">
        <v>187.15</v>
      </c>
      <c r="J37" s="5" t="s">
        <v>700</v>
      </c>
      <c r="K37" s="5" t="s">
        <v>768</v>
      </c>
      <c r="L37" s="5">
        <v>157.15</v>
      </c>
      <c r="M37" s="5" t="s">
        <v>700</v>
      </c>
      <c r="N37" s="5" t="s">
        <v>768</v>
      </c>
      <c r="O37" s="5">
        <v>342.3</v>
      </c>
      <c r="P37" s="5" t="s">
        <v>700</v>
      </c>
      <c r="Q37" s="5" t="s">
        <v>768</v>
      </c>
      <c r="R37" s="5">
        <v>684.6</v>
      </c>
      <c r="S37" s="32" t="s">
        <v>700</v>
      </c>
      <c r="T37" s="31" t="s">
        <v>115</v>
      </c>
      <c r="U37" s="5" t="s">
        <v>115</v>
      </c>
      <c r="V37" s="5" t="s">
        <v>115</v>
      </c>
      <c r="W37" s="5" t="s">
        <v>115</v>
      </c>
      <c r="X37" s="5" t="s">
        <v>115</v>
      </c>
      <c r="Y37" s="5" t="s">
        <v>115</v>
      </c>
      <c r="Z37" s="5" t="s">
        <v>115</v>
      </c>
      <c r="AA37" s="5" t="s">
        <v>115</v>
      </c>
      <c r="AB37" s="5" t="s">
        <v>115</v>
      </c>
      <c r="AC37" s="5" t="s">
        <v>115</v>
      </c>
      <c r="AD37" s="5" t="s">
        <v>115</v>
      </c>
      <c r="AE37" s="32" t="s">
        <v>115</v>
      </c>
      <c r="AF37" s="31" t="s">
        <v>767</v>
      </c>
      <c r="AG37" s="5">
        <v>109.8</v>
      </c>
      <c r="AH37" s="5">
        <v>109.8</v>
      </c>
      <c r="AI37" s="5">
        <v>219.6</v>
      </c>
      <c r="AJ37" s="5">
        <v>269.3</v>
      </c>
      <c r="AK37" s="32" t="s">
        <v>161</v>
      </c>
      <c r="AL37" s="27"/>
    </row>
    <row r="38" spans="1:38" ht="13.5" customHeight="1" x14ac:dyDescent="0.25">
      <c r="A38" s="3">
        <v>13</v>
      </c>
      <c r="B38" s="60" t="s">
        <v>22</v>
      </c>
      <c r="C38" s="60" t="s">
        <v>638</v>
      </c>
      <c r="D38" s="60" t="s">
        <v>30</v>
      </c>
      <c r="E38" s="60" t="s">
        <v>777</v>
      </c>
      <c r="F38" s="64">
        <v>45976</v>
      </c>
      <c r="G38" s="13">
        <v>46004</v>
      </c>
      <c r="H38" s="31" t="s">
        <v>659</v>
      </c>
      <c r="I38" s="5" t="s">
        <v>659</v>
      </c>
      <c r="J38" s="5" t="s">
        <v>659</v>
      </c>
      <c r="K38" s="5" t="s">
        <v>659</v>
      </c>
      <c r="L38" s="5" t="s">
        <v>659</v>
      </c>
      <c r="M38" s="5" t="s">
        <v>659</v>
      </c>
      <c r="N38" s="5" t="s">
        <v>659</v>
      </c>
      <c r="O38" s="5" t="s">
        <v>659</v>
      </c>
      <c r="P38" s="5" t="s">
        <v>659</v>
      </c>
      <c r="Q38" s="5" t="s">
        <v>659</v>
      </c>
      <c r="R38" s="5" t="s">
        <v>659</v>
      </c>
      <c r="S38" s="32" t="s">
        <v>659</v>
      </c>
      <c r="T38" s="31" t="s">
        <v>1886</v>
      </c>
      <c r="U38" s="5">
        <v>20.97</v>
      </c>
      <c r="V38" s="5" t="s">
        <v>102</v>
      </c>
      <c r="W38" s="5" t="s">
        <v>1886</v>
      </c>
      <c r="X38" s="5">
        <v>76.97</v>
      </c>
      <c r="Y38" s="5" t="s">
        <v>95</v>
      </c>
      <c r="Z38" s="5" t="s">
        <v>1886</v>
      </c>
      <c r="AA38" s="5">
        <v>180</v>
      </c>
      <c r="AB38" s="5" t="s">
        <v>847</v>
      </c>
      <c r="AC38" s="5" t="s">
        <v>1886</v>
      </c>
      <c r="AD38" s="5">
        <v>360</v>
      </c>
      <c r="AE38" s="32" t="s">
        <v>847</v>
      </c>
      <c r="AF38" s="31" t="s">
        <v>1887</v>
      </c>
      <c r="AG38" s="5">
        <v>41.9</v>
      </c>
      <c r="AH38" s="5">
        <v>41.9</v>
      </c>
      <c r="AI38" s="5">
        <v>83.8</v>
      </c>
      <c r="AJ38" s="5">
        <v>124.8</v>
      </c>
      <c r="AK38" s="32" t="s">
        <v>1888</v>
      </c>
      <c r="AL38" s="27"/>
    </row>
    <row r="39" spans="1:38" ht="13.5" customHeight="1" x14ac:dyDescent="0.25">
      <c r="A39" s="3">
        <v>13</v>
      </c>
      <c r="B39" s="60"/>
      <c r="C39" s="60"/>
      <c r="D39" s="60"/>
      <c r="E39" s="60"/>
      <c r="F39" s="65"/>
      <c r="G39" s="13">
        <v>46006</v>
      </c>
      <c r="H39" s="31" t="s">
        <v>659</v>
      </c>
      <c r="I39" s="5" t="s">
        <v>659</v>
      </c>
      <c r="J39" s="5" t="s">
        <v>659</v>
      </c>
      <c r="K39" s="5" t="s">
        <v>659</v>
      </c>
      <c r="L39" s="5" t="s">
        <v>659</v>
      </c>
      <c r="M39" s="5" t="s">
        <v>659</v>
      </c>
      <c r="N39" s="5" t="s">
        <v>659</v>
      </c>
      <c r="O39" s="5" t="s">
        <v>659</v>
      </c>
      <c r="P39" s="5" t="s">
        <v>659</v>
      </c>
      <c r="Q39" s="5" t="s">
        <v>659</v>
      </c>
      <c r="R39" s="5" t="s">
        <v>659</v>
      </c>
      <c r="S39" s="32" t="s">
        <v>659</v>
      </c>
      <c r="T39" s="31" t="s">
        <v>1886</v>
      </c>
      <c r="U39" s="5">
        <v>20.97</v>
      </c>
      <c r="V39" s="5" t="s">
        <v>102</v>
      </c>
      <c r="W39" s="5" t="s">
        <v>1886</v>
      </c>
      <c r="X39" s="5">
        <v>59.99</v>
      </c>
      <c r="Y39" s="5" t="s">
        <v>98</v>
      </c>
      <c r="Z39" s="5" t="s">
        <v>1886</v>
      </c>
      <c r="AA39" s="5">
        <v>87.55</v>
      </c>
      <c r="AB39" s="5" t="s">
        <v>95</v>
      </c>
      <c r="AC39" s="5" t="s">
        <v>1886</v>
      </c>
      <c r="AD39" s="5">
        <v>175.1</v>
      </c>
      <c r="AE39" s="32" t="s">
        <v>95</v>
      </c>
      <c r="AF39" s="31" t="s">
        <v>1894</v>
      </c>
      <c r="AG39" s="5">
        <v>34.1</v>
      </c>
      <c r="AH39" s="5">
        <v>34.1</v>
      </c>
      <c r="AI39" s="5">
        <v>73</v>
      </c>
      <c r="AJ39" s="5">
        <v>113</v>
      </c>
      <c r="AK39" s="32" t="s">
        <v>1888</v>
      </c>
      <c r="AL39" s="27"/>
    </row>
    <row r="40" spans="1:38" ht="13.5" customHeight="1" x14ac:dyDescent="0.25">
      <c r="A40" s="3">
        <v>13</v>
      </c>
      <c r="B40" s="60"/>
      <c r="C40" s="60"/>
      <c r="D40" s="60"/>
      <c r="E40" s="60"/>
      <c r="F40" s="65"/>
      <c r="G40" s="13">
        <v>46008</v>
      </c>
      <c r="H40" s="31" t="s">
        <v>659</v>
      </c>
      <c r="I40" s="5" t="s">
        <v>659</v>
      </c>
      <c r="J40" s="5" t="s">
        <v>659</v>
      </c>
      <c r="K40" s="5" t="s">
        <v>659</v>
      </c>
      <c r="L40" s="5" t="s">
        <v>659</v>
      </c>
      <c r="M40" s="5" t="s">
        <v>659</v>
      </c>
      <c r="N40" s="5" t="s">
        <v>659</v>
      </c>
      <c r="O40" s="5" t="s">
        <v>659</v>
      </c>
      <c r="P40" s="5" t="s">
        <v>659</v>
      </c>
      <c r="Q40" s="5" t="s">
        <v>659</v>
      </c>
      <c r="R40" s="5" t="s">
        <v>659</v>
      </c>
      <c r="S40" s="32" t="s">
        <v>659</v>
      </c>
      <c r="T40" s="31" t="s">
        <v>1886</v>
      </c>
      <c r="U40" s="5">
        <v>22.97</v>
      </c>
      <c r="V40" s="5" t="s">
        <v>102</v>
      </c>
      <c r="W40" s="5" t="s">
        <v>1895</v>
      </c>
      <c r="X40" s="5">
        <v>59.99</v>
      </c>
      <c r="Y40" s="5" t="s">
        <v>98</v>
      </c>
      <c r="Z40" s="5" t="s">
        <v>1895</v>
      </c>
      <c r="AA40" s="5">
        <v>197.28</v>
      </c>
      <c r="AB40" s="5" t="s">
        <v>89</v>
      </c>
      <c r="AC40" s="5" t="s">
        <v>1895</v>
      </c>
      <c r="AD40" s="5">
        <v>394.56</v>
      </c>
      <c r="AE40" s="32" t="s">
        <v>89</v>
      </c>
      <c r="AF40" s="31" t="s">
        <v>1894</v>
      </c>
      <c r="AG40" s="5">
        <v>34.1</v>
      </c>
      <c r="AH40" s="5">
        <v>34.1</v>
      </c>
      <c r="AI40" s="5">
        <v>73</v>
      </c>
      <c r="AJ40" s="5">
        <v>113</v>
      </c>
      <c r="AK40" s="32" t="s">
        <v>1888</v>
      </c>
      <c r="AL40" s="27"/>
    </row>
    <row r="41" spans="1:38" ht="13.5" customHeight="1" x14ac:dyDescent="0.25">
      <c r="A41" s="3">
        <v>14</v>
      </c>
      <c r="B41" s="60" t="s">
        <v>81</v>
      </c>
      <c r="C41" s="60" t="s">
        <v>899</v>
      </c>
      <c r="D41" s="60" t="s">
        <v>18</v>
      </c>
      <c r="E41" s="60" t="s">
        <v>899</v>
      </c>
      <c r="F41" s="64">
        <v>45929</v>
      </c>
      <c r="G41" s="13">
        <v>45957</v>
      </c>
      <c r="H41" s="33" t="s">
        <v>659</v>
      </c>
      <c r="I41" s="15" t="s">
        <v>659</v>
      </c>
      <c r="J41" s="15" t="s">
        <v>659</v>
      </c>
      <c r="K41" s="15" t="s">
        <v>659</v>
      </c>
      <c r="L41" s="15" t="s">
        <v>659</v>
      </c>
      <c r="M41" s="15" t="s">
        <v>659</v>
      </c>
      <c r="N41" s="15" t="s">
        <v>659</v>
      </c>
      <c r="O41" s="15" t="s">
        <v>659</v>
      </c>
      <c r="P41" s="15" t="s">
        <v>659</v>
      </c>
      <c r="Q41" s="15" t="s">
        <v>659</v>
      </c>
      <c r="R41" s="15" t="s">
        <v>659</v>
      </c>
      <c r="S41" s="32" t="s">
        <v>107</v>
      </c>
      <c r="T41" s="33" t="s">
        <v>630</v>
      </c>
      <c r="U41" s="5">
        <v>18.21</v>
      </c>
      <c r="V41" s="5" t="s">
        <v>288</v>
      </c>
      <c r="W41" s="15" t="s">
        <v>630</v>
      </c>
      <c r="X41" s="5">
        <v>52.5</v>
      </c>
      <c r="Y41" s="5" t="s">
        <v>288</v>
      </c>
      <c r="Z41" s="5" t="s">
        <v>631</v>
      </c>
      <c r="AA41" s="5">
        <v>183.2</v>
      </c>
      <c r="AB41" s="5" t="s">
        <v>622</v>
      </c>
      <c r="AC41" s="15" t="s">
        <v>632</v>
      </c>
      <c r="AD41" s="5">
        <v>254.31</v>
      </c>
      <c r="AE41" s="32" t="s">
        <v>107</v>
      </c>
      <c r="AF41" s="35">
        <v>0.24166666666666667</v>
      </c>
      <c r="AG41" s="5">
        <v>51.59</v>
      </c>
      <c r="AH41" s="5">
        <v>51.59</v>
      </c>
      <c r="AI41" s="5">
        <v>103.19</v>
      </c>
      <c r="AJ41" s="5">
        <v>154.78</v>
      </c>
      <c r="AK41" s="32" t="s">
        <v>624</v>
      </c>
      <c r="AL41" s="27" t="s">
        <v>625</v>
      </c>
    </row>
    <row r="42" spans="1:38" ht="13.5" customHeight="1" x14ac:dyDescent="0.25">
      <c r="A42" s="3">
        <v>14</v>
      </c>
      <c r="B42" s="60"/>
      <c r="C42" s="60"/>
      <c r="D42" s="60"/>
      <c r="E42" s="60"/>
      <c r="F42" s="65"/>
      <c r="G42" s="13">
        <v>45959</v>
      </c>
      <c r="H42" s="33" t="s">
        <v>659</v>
      </c>
      <c r="I42" s="15" t="s">
        <v>659</v>
      </c>
      <c r="J42" s="15" t="s">
        <v>659</v>
      </c>
      <c r="K42" s="15" t="s">
        <v>659</v>
      </c>
      <c r="L42" s="15" t="s">
        <v>659</v>
      </c>
      <c r="M42" s="15" t="s">
        <v>659</v>
      </c>
      <c r="N42" s="15" t="s">
        <v>659</v>
      </c>
      <c r="O42" s="15" t="s">
        <v>659</v>
      </c>
      <c r="P42" s="15" t="s">
        <v>659</v>
      </c>
      <c r="Q42" s="15" t="s">
        <v>659</v>
      </c>
      <c r="R42" s="15" t="s">
        <v>659</v>
      </c>
      <c r="S42" s="32" t="s">
        <v>107</v>
      </c>
      <c r="T42" s="33" t="s">
        <v>633</v>
      </c>
      <c r="U42" s="5">
        <v>36.43</v>
      </c>
      <c r="V42" s="5" t="s">
        <v>288</v>
      </c>
      <c r="W42" s="15" t="s">
        <v>633</v>
      </c>
      <c r="X42" s="5">
        <v>63.21</v>
      </c>
      <c r="Y42" s="5" t="s">
        <v>735</v>
      </c>
      <c r="Z42" s="5" t="s">
        <v>634</v>
      </c>
      <c r="AA42" s="5">
        <v>181.06</v>
      </c>
      <c r="AB42" s="5" t="s">
        <v>622</v>
      </c>
      <c r="AC42" s="15" t="s">
        <v>635</v>
      </c>
      <c r="AD42" s="5">
        <v>276.27999999999997</v>
      </c>
      <c r="AE42" s="32" t="s">
        <v>107</v>
      </c>
      <c r="AF42" s="35">
        <v>0.24166666666666667</v>
      </c>
      <c r="AG42" s="5">
        <v>42.42</v>
      </c>
      <c r="AH42" s="5">
        <v>42.42</v>
      </c>
      <c r="AI42" s="5">
        <v>84.84</v>
      </c>
      <c r="AJ42" s="5">
        <v>127.27</v>
      </c>
      <c r="AK42" s="32" t="s">
        <v>624</v>
      </c>
      <c r="AL42" s="27" t="s">
        <v>625</v>
      </c>
    </row>
    <row r="43" spans="1:38" ht="13.5" customHeight="1" x14ac:dyDescent="0.25">
      <c r="A43" s="3">
        <v>14</v>
      </c>
      <c r="B43" s="60"/>
      <c r="C43" s="60"/>
      <c r="D43" s="60"/>
      <c r="E43" s="60"/>
      <c r="F43" s="65"/>
      <c r="G43" s="13">
        <v>45961</v>
      </c>
      <c r="H43" s="33" t="s">
        <v>659</v>
      </c>
      <c r="I43" s="15" t="s">
        <v>659</v>
      </c>
      <c r="J43" s="15" t="s">
        <v>659</v>
      </c>
      <c r="K43" s="15" t="s">
        <v>659</v>
      </c>
      <c r="L43" s="15" t="s">
        <v>659</v>
      </c>
      <c r="M43" s="15" t="s">
        <v>659</v>
      </c>
      <c r="N43" s="15" t="s">
        <v>659</v>
      </c>
      <c r="O43" s="15" t="s">
        <v>659</v>
      </c>
      <c r="P43" s="15" t="s">
        <v>659</v>
      </c>
      <c r="Q43" s="15" t="s">
        <v>659</v>
      </c>
      <c r="R43" s="15" t="s">
        <v>659</v>
      </c>
      <c r="S43" s="32" t="s">
        <v>107</v>
      </c>
      <c r="T43" s="33" t="s">
        <v>633</v>
      </c>
      <c r="U43" s="5">
        <v>25.74</v>
      </c>
      <c r="V43" s="5" t="s">
        <v>102</v>
      </c>
      <c r="W43" s="15" t="s">
        <v>633</v>
      </c>
      <c r="X43" s="5">
        <v>67.69</v>
      </c>
      <c r="Y43" s="5" t="s">
        <v>102</v>
      </c>
      <c r="Z43" s="5" t="s">
        <v>636</v>
      </c>
      <c r="AA43" s="5">
        <v>271.05</v>
      </c>
      <c r="AB43" s="5" t="s">
        <v>622</v>
      </c>
      <c r="AC43" s="15" t="s">
        <v>635</v>
      </c>
      <c r="AD43" s="5">
        <v>232.38</v>
      </c>
      <c r="AE43" s="32" t="s">
        <v>107</v>
      </c>
      <c r="AF43" s="35">
        <v>0.24166666666666667</v>
      </c>
      <c r="AG43" s="5">
        <v>41.85</v>
      </c>
      <c r="AH43" s="5">
        <v>41.85</v>
      </c>
      <c r="AI43" s="5">
        <v>83.7</v>
      </c>
      <c r="AJ43" s="5">
        <v>120.39</v>
      </c>
      <c r="AK43" s="32" t="s">
        <v>624</v>
      </c>
      <c r="AL43" s="27" t="s">
        <v>637</v>
      </c>
    </row>
    <row r="44" spans="1:38" ht="13.5" customHeight="1" x14ac:dyDescent="0.25">
      <c r="A44" s="3">
        <v>16</v>
      </c>
      <c r="B44" s="60" t="s">
        <v>51</v>
      </c>
      <c r="C44" s="60" t="s">
        <v>86</v>
      </c>
      <c r="D44" s="60" t="s">
        <v>52</v>
      </c>
      <c r="E44" s="60" t="s">
        <v>86</v>
      </c>
      <c r="F44" s="64">
        <v>45962</v>
      </c>
      <c r="G44" s="13">
        <v>45990</v>
      </c>
      <c r="H44" s="33" t="s">
        <v>659</v>
      </c>
      <c r="I44" s="15" t="s">
        <v>659</v>
      </c>
      <c r="J44" s="15" t="s">
        <v>659</v>
      </c>
      <c r="K44" s="15" t="s">
        <v>659</v>
      </c>
      <c r="L44" s="15" t="s">
        <v>659</v>
      </c>
      <c r="M44" s="15" t="s">
        <v>659</v>
      </c>
      <c r="N44" s="15" t="s">
        <v>659</v>
      </c>
      <c r="O44" s="15" t="s">
        <v>659</v>
      </c>
      <c r="P44" s="15" t="s">
        <v>659</v>
      </c>
      <c r="Q44" s="15" t="s">
        <v>659</v>
      </c>
      <c r="R44" s="15" t="s">
        <v>659</v>
      </c>
      <c r="S44" s="34" t="s">
        <v>659</v>
      </c>
      <c r="T44" s="31" t="s">
        <v>1427</v>
      </c>
      <c r="U44" s="5">
        <v>53.45</v>
      </c>
      <c r="V44" s="5" t="s">
        <v>1428</v>
      </c>
      <c r="W44" s="5" t="s">
        <v>1427</v>
      </c>
      <c r="X44" s="5">
        <v>53.45</v>
      </c>
      <c r="Y44" s="5" t="s">
        <v>1428</v>
      </c>
      <c r="Z44" s="5" t="s">
        <v>1427</v>
      </c>
      <c r="AA44" s="5">
        <v>206.2</v>
      </c>
      <c r="AB44" s="5" t="s">
        <v>446</v>
      </c>
      <c r="AC44" s="5" t="s">
        <v>1427</v>
      </c>
      <c r="AD44" s="5">
        <v>434.4</v>
      </c>
      <c r="AE44" s="32" t="s">
        <v>446</v>
      </c>
      <c r="AF44" s="31" t="s">
        <v>1430</v>
      </c>
      <c r="AG44" s="5">
        <v>128</v>
      </c>
      <c r="AH44" s="5">
        <v>128</v>
      </c>
      <c r="AI44" s="5">
        <v>256</v>
      </c>
      <c r="AJ44" s="5">
        <v>410</v>
      </c>
      <c r="AK44" s="32" t="s">
        <v>1322</v>
      </c>
      <c r="AL44" s="27"/>
    </row>
    <row r="45" spans="1:38" ht="13.5" customHeight="1" x14ac:dyDescent="0.25">
      <c r="A45" s="3">
        <v>16</v>
      </c>
      <c r="B45" s="60"/>
      <c r="C45" s="60"/>
      <c r="D45" s="60"/>
      <c r="E45" s="60"/>
      <c r="F45" s="65"/>
      <c r="G45" s="13">
        <v>45992</v>
      </c>
      <c r="H45" s="33" t="s">
        <v>659</v>
      </c>
      <c r="I45" s="15" t="s">
        <v>659</v>
      </c>
      <c r="J45" s="15" t="s">
        <v>659</v>
      </c>
      <c r="K45" s="15" t="s">
        <v>659</v>
      </c>
      <c r="L45" s="15" t="s">
        <v>659</v>
      </c>
      <c r="M45" s="15" t="s">
        <v>659</v>
      </c>
      <c r="N45" s="15" t="s">
        <v>659</v>
      </c>
      <c r="O45" s="15" t="s">
        <v>659</v>
      </c>
      <c r="P45" s="15" t="s">
        <v>659</v>
      </c>
      <c r="Q45" s="15" t="s">
        <v>659</v>
      </c>
      <c r="R45" s="15" t="s">
        <v>659</v>
      </c>
      <c r="S45" s="34" t="s">
        <v>659</v>
      </c>
      <c r="T45" s="31" t="s">
        <v>1429</v>
      </c>
      <c r="U45" s="5">
        <v>53</v>
      </c>
      <c r="V45" s="5" t="s">
        <v>444</v>
      </c>
      <c r="W45" s="5" t="s">
        <v>1429</v>
      </c>
      <c r="X45" s="5">
        <v>88</v>
      </c>
      <c r="Y45" s="5" t="s">
        <v>444</v>
      </c>
      <c r="Z45" s="5" t="s">
        <v>1429</v>
      </c>
      <c r="AA45" s="5">
        <v>156.19999999999999</v>
      </c>
      <c r="AB45" s="5" t="s">
        <v>446</v>
      </c>
      <c r="AC45" s="5" t="s">
        <v>1429</v>
      </c>
      <c r="AD45" s="5">
        <v>384.6</v>
      </c>
      <c r="AE45" s="32" t="s">
        <v>446</v>
      </c>
      <c r="AF45" s="31" t="s">
        <v>2042</v>
      </c>
      <c r="AG45" s="5">
        <v>133</v>
      </c>
      <c r="AH45" s="5">
        <v>133</v>
      </c>
      <c r="AI45" s="5">
        <v>266</v>
      </c>
      <c r="AJ45" s="5">
        <v>364</v>
      </c>
      <c r="AK45" s="32" t="s">
        <v>1322</v>
      </c>
      <c r="AL45" s="27"/>
    </row>
    <row r="46" spans="1:38" ht="13.5" customHeight="1" x14ac:dyDescent="0.25">
      <c r="A46" s="3">
        <v>16</v>
      </c>
      <c r="B46" s="60"/>
      <c r="C46" s="60"/>
      <c r="D46" s="60"/>
      <c r="E46" s="60"/>
      <c r="F46" s="65"/>
      <c r="G46" s="13">
        <v>45717</v>
      </c>
      <c r="H46" s="33" t="s">
        <v>659</v>
      </c>
      <c r="I46" s="15" t="s">
        <v>659</v>
      </c>
      <c r="J46" s="15" t="s">
        <v>659</v>
      </c>
      <c r="K46" s="15" t="s">
        <v>659</v>
      </c>
      <c r="L46" s="15" t="s">
        <v>659</v>
      </c>
      <c r="M46" s="15" t="s">
        <v>659</v>
      </c>
      <c r="N46" s="15" t="s">
        <v>659</v>
      </c>
      <c r="O46" s="15" t="s">
        <v>659</v>
      </c>
      <c r="P46" s="15" t="s">
        <v>659</v>
      </c>
      <c r="Q46" s="15" t="s">
        <v>659</v>
      </c>
      <c r="R46" s="15" t="s">
        <v>659</v>
      </c>
      <c r="S46" s="34" t="s">
        <v>659</v>
      </c>
      <c r="T46" s="31" t="s">
        <v>1429</v>
      </c>
      <c r="U46" s="5">
        <v>52</v>
      </c>
      <c r="V46" s="5" t="s">
        <v>444</v>
      </c>
      <c r="W46" s="5" t="s">
        <v>1429</v>
      </c>
      <c r="X46" s="5">
        <v>87</v>
      </c>
      <c r="Y46" s="5" t="s">
        <v>444</v>
      </c>
      <c r="Z46" s="5" t="s">
        <v>1429</v>
      </c>
      <c r="AA46" s="5">
        <v>159.19999999999999</v>
      </c>
      <c r="AB46" s="5" t="s">
        <v>446</v>
      </c>
      <c r="AC46" s="5" t="s">
        <v>1429</v>
      </c>
      <c r="AD46" s="5" t="s">
        <v>1431</v>
      </c>
      <c r="AE46" s="32" t="s">
        <v>401</v>
      </c>
      <c r="AF46" s="31" t="s">
        <v>2043</v>
      </c>
      <c r="AG46" s="5">
        <v>112</v>
      </c>
      <c r="AH46" s="5">
        <v>112</v>
      </c>
      <c r="AI46" s="5">
        <v>224</v>
      </c>
      <c r="AJ46" s="5">
        <v>336</v>
      </c>
      <c r="AK46" s="32" t="s">
        <v>1322</v>
      </c>
      <c r="AL46" s="27"/>
    </row>
    <row r="47" spans="1:38" ht="13.5" customHeight="1" x14ac:dyDescent="0.25">
      <c r="A47" s="3">
        <v>17</v>
      </c>
      <c r="B47" s="60" t="s">
        <v>74</v>
      </c>
      <c r="C47" s="60" t="s">
        <v>302</v>
      </c>
      <c r="D47" s="60" t="s">
        <v>75</v>
      </c>
      <c r="E47" s="60" t="s">
        <v>302</v>
      </c>
      <c r="F47" s="64">
        <v>45956</v>
      </c>
      <c r="G47" s="13">
        <v>45985</v>
      </c>
      <c r="H47" s="33" t="s">
        <v>659</v>
      </c>
      <c r="I47" s="15" t="s">
        <v>659</v>
      </c>
      <c r="J47" s="15" t="s">
        <v>659</v>
      </c>
      <c r="K47" s="15" t="s">
        <v>659</v>
      </c>
      <c r="L47" s="15" t="s">
        <v>659</v>
      </c>
      <c r="M47" s="15" t="s">
        <v>659</v>
      </c>
      <c r="N47" s="15" t="s">
        <v>659</v>
      </c>
      <c r="O47" s="15" t="s">
        <v>659</v>
      </c>
      <c r="P47" s="15" t="s">
        <v>659</v>
      </c>
      <c r="Q47" s="15" t="s">
        <v>659</v>
      </c>
      <c r="R47" s="15" t="s">
        <v>659</v>
      </c>
      <c r="S47" s="34" t="s">
        <v>659</v>
      </c>
      <c r="T47" s="31" t="s">
        <v>1036</v>
      </c>
      <c r="U47" s="5">
        <v>44</v>
      </c>
      <c r="V47" s="5" t="s">
        <v>363</v>
      </c>
      <c r="W47" s="5" t="s">
        <v>1036</v>
      </c>
      <c r="X47" s="5">
        <v>44</v>
      </c>
      <c r="Y47" s="5" t="s">
        <v>363</v>
      </c>
      <c r="Z47" s="5" t="s">
        <v>1036</v>
      </c>
      <c r="AA47" s="5">
        <v>139.97999999999999</v>
      </c>
      <c r="AB47" s="5" t="s">
        <v>418</v>
      </c>
      <c r="AC47" s="5" t="s">
        <v>1031</v>
      </c>
      <c r="AD47" s="5">
        <v>247.97</v>
      </c>
      <c r="AE47" s="32" t="s">
        <v>418</v>
      </c>
      <c r="AF47" s="31" t="s">
        <v>1034</v>
      </c>
      <c r="AG47" s="5">
        <v>10.5</v>
      </c>
      <c r="AH47" s="5">
        <v>10.5</v>
      </c>
      <c r="AI47" s="5">
        <v>21</v>
      </c>
      <c r="AJ47" s="5">
        <v>42</v>
      </c>
      <c r="AK47" s="32" t="s">
        <v>1030</v>
      </c>
      <c r="AL47" s="27"/>
    </row>
    <row r="48" spans="1:38" ht="13.5" customHeight="1" x14ac:dyDescent="0.25">
      <c r="A48" s="3">
        <v>17</v>
      </c>
      <c r="B48" s="60"/>
      <c r="C48" s="60"/>
      <c r="D48" s="60"/>
      <c r="E48" s="60"/>
      <c r="F48" s="65"/>
      <c r="G48" s="13">
        <v>45987</v>
      </c>
      <c r="H48" s="33" t="s">
        <v>659</v>
      </c>
      <c r="I48" s="15" t="s">
        <v>659</v>
      </c>
      <c r="J48" s="15" t="s">
        <v>659</v>
      </c>
      <c r="K48" s="15" t="s">
        <v>659</v>
      </c>
      <c r="L48" s="15" t="s">
        <v>659</v>
      </c>
      <c r="M48" s="15" t="s">
        <v>659</v>
      </c>
      <c r="N48" s="15" t="s">
        <v>659</v>
      </c>
      <c r="O48" s="15" t="s">
        <v>659</v>
      </c>
      <c r="P48" s="15" t="s">
        <v>659</v>
      </c>
      <c r="Q48" s="15" t="s">
        <v>659</v>
      </c>
      <c r="R48" s="15" t="s">
        <v>659</v>
      </c>
      <c r="S48" s="34" t="s">
        <v>659</v>
      </c>
      <c r="T48" s="31" t="s">
        <v>1037</v>
      </c>
      <c r="U48" s="5">
        <v>32</v>
      </c>
      <c r="V48" s="5" t="s">
        <v>363</v>
      </c>
      <c r="W48" s="5" t="s">
        <v>1037</v>
      </c>
      <c r="X48" s="5">
        <v>32</v>
      </c>
      <c r="Y48" s="5" t="s">
        <v>363</v>
      </c>
      <c r="Z48" s="5" t="s">
        <v>1032</v>
      </c>
      <c r="AA48" s="5">
        <v>105.98</v>
      </c>
      <c r="AB48" s="5" t="s">
        <v>418</v>
      </c>
      <c r="AC48" s="5" t="s">
        <v>1038</v>
      </c>
      <c r="AD48" s="5">
        <v>202.97</v>
      </c>
      <c r="AE48" s="32" t="s">
        <v>418</v>
      </c>
      <c r="AF48" s="31" t="s">
        <v>1039</v>
      </c>
      <c r="AG48" s="5">
        <v>10.5</v>
      </c>
      <c r="AH48" s="5">
        <v>10.5</v>
      </c>
      <c r="AI48" s="5">
        <v>21</v>
      </c>
      <c r="AJ48" s="5">
        <v>42</v>
      </c>
      <c r="AK48" s="32" t="s">
        <v>1030</v>
      </c>
      <c r="AL48" s="27"/>
    </row>
    <row r="49" spans="1:38" ht="13.5" customHeight="1" x14ac:dyDescent="0.25">
      <c r="A49" s="3">
        <v>17</v>
      </c>
      <c r="B49" s="60"/>
      <c r="C49" s="60"/>
      <c r="D49" s="60"/>
      <c r="E49" s="60"/>
      <c r="F49" s="65"/>
      <c r="G49" s="13">
        <v>45989</v>
      </c>
      <c r="H49" s="33" t="s">
        <v>659</v>
      </c>
      <c r="I49" s="15" t="s">
        <v>659</v>
      </c>
      <c r="J49" s="15" t="s">
        <v>659</v>
      </c>
      <c r="K49" s="15" t="s">
        <v>659</v>
      </c>
      <c r="L49" s="15" t="s">
        <v>659</v>
      </c>
      <c r="M49" s="15" t="s">
        <v>659</v>
      </c>
      <c r="N49" s="15" t="s">
        <v>659</v>
      </c>
      <c r="O49" s="15" t="s">
        <v>659</v>
      </c>
      <c r="P49" s="15" t="s">
        <v>659</v>
      </c>
      <c r="Q49" s="15" t="s">
        <v>659</v>
      </c>
      <c r="R49" s="15" t="s">
        <v>659</v>
      </c>
      <c r="S49" s="34" t="s">
        <v>659</v>
      </c>
      <c r="T49" s="31" t="s">
        <v>1031</v>
      </c>
      <c r="U49" s="5">
        <v>32</v>
      </c>
      <c r="V49" s="5" t="s">
        <v>363</v>
      </c>
      <c r="W49" s="5" t="s">
        <v>1031</v>
      </c>
      <c r="X49" s="5">
        <v>32</v>
      </c>
      <c r="Y49" s="5" t="s">
        <v>363</v>
      </c>
      <c r="Z49" s="5" t="s">
        <v>1033</v>
      </c>
      <c r="AA49" s="5">
        <v>116.98</v>
      </c>
      <c r="AB49" s="5" t="s">
        <v>418</v>
      </c>
      <c r="AC49" s="5" t="s">
        <v>1040</v>
      </c>
      <c r="AD49" s="5">
        <v>202.97</v>
      </c>
      <c r="AE49" s="32" t="s">
        <v>418</v>
      </c>
      <c r="AF49" s="31" t="s">
        <v>1041</v>
      </c>
      <c r="AG49" s="5">
        <v>10.5</v>
      </c>
      <c r="AH49" s="5">
        <v>10.5</v>
      </c>
      <c r="AI49" s="5">
        <v>21</v>
      </c>
      <c r="AJ49" s="5">
        <v>42</v>
      </c>
      <c r="AK49" s="32" t="s">
        <v>1030</v>
      </c>
      <c r="AL49" s="27"/>
    </row>
    <row r="50" spans="1:38" ht="13.5" customHeight="1" x14ac:dyDescent="0.25">
      <c r="A50" s="3">
        <v>18</v>
      </c>
      <c r="B50" s="60" t="s">
        <v>40</v>
      </c>
      <c r="C50" s="60" t="s">
        <v>479</v>
      </c>
      <c r="D50" s="60" t="s">
        <v>21</v>
      </c>
      <c r="E50" s="60" t="s">
        <v>1171</v>
      </c>
      <c r="F50" s="64">
        <v>45964</v>
      </c>
      <c r="G50" s="13">
        <v>45992</v>
      </c>
      <c r="H50" s="33" t="s">
        <v>659</v>
      </c>
      <c r="I50" s="15" t="s">
        <v>659</v>
      </c>
      <c r="J50" s="15" t="s">
        <v>659</v>
      </c>
      <c r="K50" s="15" t="s">
        <v>659</v>
      </c>
      <c r="L50" s="15" t="s">
        <v>659</v>
      </c>
      <c r="M50" s="15" t="s">
        <v>659</v>
      </c>
      <c r="N50" s="15" t="s">
        <v>659</v>
      </c>
      <c r="O50" s="15" t="s">
        <v>659</v>
      </c>
      <c r="P50" s="15" t="s">
        <v>659</v>
      </c>
      <c r="Q50" s="15" t="s">
        <v>659</v>
      </c>
      <c r="R50" s="15" t="s">
        <v>659</v>
      </c>
      <c r="S50" s="34" t="s">
        <v>659</v>
      </c>
      <c r="T50" s="33" t="s">
        <v>1505</v>
      </c>
      <c r="U50" s="5">
        <v>89.89</v>
      </c>
      <c r="V50" s="5" t="s">
        <v>107</v>
      </c>
      <c r="W50" s="15" t="s">
        <v>1505</v>
      </c>
      <c r="X50" s="5">
        <v>142.37</v>
      </c>
      <c r="Y50" s="5" t="s">
        <v>107</v>
      </c>
      <c r="Z50" s="15" t="s">
        <v>1504</v>
      </c>
      <c r="AA50" s="5">
        <v>360</v>
      </c>
      <c r="AB50" s="5" t="s">
        <v>1501</v>
      </c>
      <c r="AC50" s="15" t="s">
        <v>1502</v>
      </c>
      <c r="AD50" s="5">
        <v>566.32000000000005</v>
      </c>
      <c r="AE50" s="32" t="s">
        <v>1503</v>
      </c>
      <c r="AF50" s="35">
        <v>0.27638888888888891</v>
      </c>
      <c r="AG50" s="5">
        <v>79.989999999999995</v>
      </c>
      <c r="AH50" s="5">
        <v>79.989999999999995</v>
      </c>
      <c r="AI50" s="5">
        <v>159.97999999999999</v>
      </c>
      <c r="AJ50" s="5">
        <v>159.97999999999999</v>
      </c>
      <c r="AK50" s="32" t="s">
        <v>694</v>
      </c>
      <c r="AL50" s="27"/>
    </row>
    <row r="51" spans="1:38" ht="13.5" customHeight="1" x14ac:dyDescent="0.25">
      <c r="A51" s="3">
        <v>18</v>
      </c>
      <c r="B51" s="60"/>
      <c r="C51" s="60"/>
      <c r="D51" s="60"/>
      <c r="E51" s="60"/>
      <c r="F51" s="65"/>
      <c r="G51" s="13">
        <v>45964</v>
      </c>
      <c r="H51" s="33" t="s">
        <v>659</v>
      </c>
      <c r="I51" s="15" t="s">
        <v>659</v>
      </c>
      <c r="J51" s="15" t="s">
        <v>659</v>
      </c>
      <c r="K51" s="15" t="s">
        <v>659</v>
      </c>
      <c r="L51" s="15" t="s">
        <v>659</v>
      </c>
      <c r="M51" s="15" t="s">
        <v>659</v>
      </c>
      <c r="N51" s="15" t="s">
        <v>659</v>
      </c>
      <c r="O51" s="15" t="s">
        <v>659</v>
      </c>
      <c r="P51" s="15" t="s">
        <v>659</v>
      </c>
      <c r="Q51" s="15" t="s">
        <v>659</v>
      </c>
      <c r="R51" s="15" t="s">
        <v>659</v>
      </c>
      <c r="S51" s="34" t="s">
        <v>659</v>
      </c>
      <c r="T51" s="33" t="s">
        <v>1507</v>
      </c>
      <c r="U51" s="5">
        <v>93.99</v>
      </c>
      <c r="V51" s="5" t="s">
        <v>88</v>
      </c>
      <c r="W51" s="15" t="s">
        <v>1507</v>
      </c>
      <c r="X51" s="5">
        <v>132.99</v>
      </c>
      <c r="Y51" s="5" t="s">
        <v>88</v>
      </c>
      <c r="Z51" s="15" t="s">
        <v>1504</v>
      </c>
      <c r="AA51" s="5">
        <v>358</v>
      </c>
      <c r="AB51" s="5" t="s">
        <v>1501</v>
      </c>
      <c r="AC51" s="15" t="s">
        <v>1502</v>
      </c>
      <c r="AD51" s="5">
        <v>506.32</v>
      </c>
      <c r="AE51" s="32" t="s">
        <v>1503</v>
      </c>
      <c r="AF51" s="35">
        <v>0.27638888888888891</v>
      </c>
      <c r="AG51" s="5">
        <v>64.989999999999995</v>
      </c>
      <c r="AH51" s="5">
        <v>64.989999999999995</v>
      </c>
      <c r="AI51" s="5">
        <v>129.97999999999999</v>
      </c>
      <c r="AJ51" s="5">
        <v>129.97999999999999</v>
      </c>
      <c r="AK51" s="32" t="s">
        <v>694</v>
      </c>
      <c r="AL51" s="27"/>
    </row>
    <row r="52" spans="1:38" ht="13.5" customHeight="1" x14ac:dyDescent="0.25">
      <c r="A52" s="3">
        <v>18</v>
      </c>
      <c r="B52" s="60"/>
      <c r="C52" s="60"/>
      <c r="D52" s="60"/>
      <c r="E52" s="60"/>
      <c r="F52" s="65"/>
      <c r="G52" s="13">
        <v>45966</v>
      </c>
      <c r="H52" s="33" t="s">
        <v>659</v>
      </c>
      <c r="I52" s="15" t="s">
        <v>659</v>
      </c>
      <c r="J52" s="15" t="s">
        <v>659</v>
      </c>
      <c r="K52" s="15" t="s">
        <v>659</v>
      </c>
      <c r="L52" s="15" t="s">
        <v>659</v>
      </c>
      <c r="M52" s="15" t="s">
        <v>659</v>
      </c>
      <c r="N52" s="15" t="s">
        <v>659</v>
      </c>
      <c r="O52" s="15" t="s">
        <v>659</v>
      </c>
      <c r="P52" s="15" t="s">
        <v>659</v>
      </c>
      <c r="Q52" s="15" t="s">
        <v>659</v>
      </c>
      <c r="R52" s="15" t="s">
        <v>659</v>
      </c>
      <c r="S52" s="34" t="s">
        <v>659</v>
      </c>
      <c r="T52" s="33" t="s">
        <v>1505</v>
      </c>
      <c r="U52" s="5">
        <v>89.89</v>
      </c>
      <c r="V52" s="5" t="s">
        <v>107</v>
      </c>
      <c r="W52" s="15" t="s">
        <v>1505</v>
      </c>
      <c r="X52" s="5">
        <v>139.88999999999999</v>
      </c>
      <c r="Y52" s="5" t="s">
        <v>107</v>
      </c>
      <c r="Z52" s="15" t="s">
        <v>1500</v>
      </c>
      <c r="AA52" s="5">
        <v>358</v>
      </c>
      <c r="AB52" s="5" t="s">
        <v>1501</v>
      </c>
      <c r="AC52" s="15" t="s">
        <v>1502</v>
      </c>
      <c r="AD52" s="5">
        <v>545.32000000000005</v>
      </c>
      <c r="AE52" s="32" t="s">
        <v>1503</v>
      </c>
      <c r="AF52" s="35">
        <v>0.27638888888888891</v>
      </c>
      <c r="AG52" s="5">
        <v>79.989999999999995</v>
      </c>
      <c r="AH52" s="5">
        <v>79.989999999999995</v>
      </c>
      <c r="AI52" s="5">
        <v>159.97999999999999</v>
      </c>
      <c r="AJ52" s="5">
        <v>159.97999999999999</v>
      </c>
      <c r="AK52" s="32" t="s">
        <v>694</v>
      </c>
      <c r="AL52" s="27"/>
    </row>
    <row r="53" spans="1:38" ht="13.5" customHeight="1" x14ac:dyDescent="0.25">
      <c r="A53" s="3">
        <v>19</v>
      </c>
      <c r="B53" s="60" t="s">
        <v>44</v>
      </c>
      <c r="C53" s="60" t="s">
        <v>208</v>
      </c>
      <c r="D53" s="60" t="s">
        <v>45</v>
      </c>
      <c r="E53" s="60" t="s">
        <v>208</v>
      </c>
      <c r="F53" s="64">
        <v>45936</v>
      </c>
      <c r="G53" s="13">
        <v>45964</v>
      </c>
      <c r="H53" s="31" t="s">
        <v>659</v>
      </c>
      <c r="I53" s="5" t="s">
        <v>659</v>
      </c>
      <c r="J53" s="5" t="s">
        <v>659</v>
      </c>
      <c r="K53" s="5" t="s">
        <v>659</v>
      </c>
      <c r="L53" s="5" t="s">
        <v>659</v>
      </c>
      <c r="M53" s="5" t="s">
        <v>659</v>
      </c>
      <c r="N53" s="5" t="s">
        <v>659</v>
      </c>
      <c r="O53" s="5" t="s">
        <v>659</v>
      </c>
      <c r="P53" s="5" t="s">
        <v>659</v>
      </c>
      <c r="Q53" s="5" t="s">
        <v>659</v>
      </c>
      <c r="R53" s="5" t="s">
        <v>659</v>
      </c>
      <c r="S53" s="32" t="s">
        <v>659</v>
      </c>
      <c r="T53" s="31" t="s">
        <v>214</v>
      </c>
      <c r="U53" s="5">
        <v>48.57</v>
      </c>
      <c r="V53" s="5" t="s">
        <v>210</v>
      </c>
      <c r="W53" s="5" t="s">
        <v>214</v>
      </c>
      <c r="X53" s="5">
        <v>48.57</v>
      </c>
      <c r="Y53" s="5" t="s">
        <v>210</v>
      </c>
      <c r="Z53" s="5" t="s">
        <v>209</v>
      </c>
      <c r="AA53" s="5">
        <v>204.3</v>
      </c>
      <c r="AB53" s="5" t="s">
        <v>210</v>
      </c>
      <c r="AC53" s="5" t="s">
        <v>209</v>
      </c>
      <c r="AD53" s="5">
        <v>297.08999999999997</v>
      </c>
      <c r="AE53" s="32" t="s">
        <v>196</v>
      </c>
      <c r="AF53" s="31" t="s">
        <v>215</v>
      </c>
      <c r="AG53" s="5">
        <v>40.9</v>
      </c>
      <c r="AH53" s="5">
        <v>40.9</v>
      </c>
      <c r="AI53" s="5">
        <v>81.8</v>
      </c>
      <c r="AJ53" s="5">
        <v>131</v>
      </c>
      <c r="AK53" s="32" t="s">
        <v>212</v>
      </c>
      <c r="AL53" s="27"/>
    </row>
    <row r="54" spans="1:38" ht="13.5" customHeight="1" x14ac:dyDescent="0.25">
      <c r="A54" s="3">
        <v>19</v>
      </c>
      <c r="B54" s="60"/>
      <c r="C54" s="60"/>
      <c r="D54" s="60"/>
      <c r="E54" s="60"/>
      <c r="F54" s="64"/>
      <c r="G54" s="13">
        <v>45966</v>
      </c>
      <c r="H54" s="31" t="s">
        <v>659</v>
      </c>
      <c r="I54" s="5" t="s">
        <v>659</v>
      </c>
      <c r="J54" s="5" t="s">
        <v>659</v>
      </c>
      <c r="K54" s="5" t="s">
        <v>659</v>
      </c>
      <c r="L54" s="5" t="s">
        <v>659</v>
      </c>
      <c r="M54" s="5" t="s">
        <v>659</v>
      </c>
      <c r="N54" s="5" t="s">
        <v>659</v>
      </c>
      <c r="O54" s="5" t="s">
        <v>659</v>
      </c>
      <c r="P54" s="5" t="s">
        <v>659</v>
      </c>
      <c r="Q54" s="5" t="s">
        <v>659</v>
      </c>
      <c r="R54" s="5" t="s">
        <v>659</v>
      </c>
      <c r="S54" s="32" t="s">
        <v>659</v>
      </c>
      <c r="T54" s="31" t="s">
        <v>214</v>
      </c>
      <c r="U54" s="5">
        <v>48.57</v>
      </c>
      <c r="V54" s="5" t="s">
        <v>210</v>
      </c>
      <c r="W54" s="5" t="s">
        <v>214</v>
      </c>
      <c r="X54" s="5">
        <v>48.57</v>
      </c>
      <c r="Y54" s="5" t="s">
        <v>210</v>
      </c>
      <c r="Z54" s="5" t="s">
        <v>214</v>
      </c>
      <c r="AA54" s="5">
        <v>204.3</v>
      </c>
      <c r="AB54" s="5" t="s">
        <v>210</v>
      </c>
      <c r="AC54" s="5" t="s">
        <v>209</v>
      </c>
      <c r="AD54" s="5">
        <v>311.04000000000002</v>
      </c>
      <c r="AE54" s="32" t="s">
        <v>196</v>
      </c>
      <c r="AF54" s="31" t="s">
        <v>216</v>
      </c>
      <c r="AG54" s="5">
        <v>40.200000000000003</v>
      </c>
      <c r="AH54" s="5">
        <v>40.200000000000003</v>
      </c>
      <c r="AI54" s="5">
        <v>80.400000000000006</v>
      </c>
      <c r="AJ54" s="5">
        <v>128.6</v>
      </c>
      <c r="AK54" s="32" t="s">
        <v>212</v>
      </c>
      <c r="AL54" s="27"/>
    </row>
    <row r="55" spans="1:38" ht="13.5" customHeight="1" x14ac:dyDescent="0.25">
      <c r="A55" s="3">
        <v>19</v>
      </c>
      <c r="B55" s="60"/>
      <c r="C55" s="60"/>
      <c r="D55" s="60"/>
      <c r="E55" s="60"/>
      <c r="F55" s="64"/>
      <c r="G55" s="13">
        <v>45968</v>
      </c>
      <c r="H55" s="31" t="s">
        <v>659</v>
      </c>
      <c r="I55" s="5" t="s">
        <v>659</v>
      </c>
      <c r="J55" s="5" t="s">
        <v>659</v>
      </c>
      <c r="K55" s="5" t="s">
        <v>659</v>
      </c>
      <c r="L55" s="5" t="s">
        <v>659</v>
      </c>
      <c r="M55" s="5" t="s">
        <v>659</v>
      </c>
      <c r="N55" s="5" t="s">
        <v>659</v>
      </c>
      <c r="O55" s="5" t="s">
        <v>659</v>
      </c>
      <c r="P55" s="5" t="s">
        <v>659</v>
      </c>
      <c r="Q55" s="5" t="s">
        <v>659</v>
      </c>
      <c r="R55" s="5" t="s">
        <v>659</v>
      </c>
      <c r="S55" s="32" t="s">
        <v>659</v>
      </c>
      <c r="T55" s="31" t="s">
        <v>214</v>
      </c>
      <c r="U55" s="5">
        <v>48.57</v>
      </c>
      <c r="V55" s="5" t="s">
        <v>210</v>
      </c>
      <c r="W55" s="5" t="s">
        <v>214</v>
      </c>
      <c r="X55" s="5">
        <v>48.57</v>
      </c>
      <c r="Y55" s="5" t="s">
        <v>210</v>
      </c>
      <c r="Z55" s="5" t="s">
        <v>217</v>
      </c>
      <c r="AA55" s="5">
        <v>200.48</v>
      </c>
      <c r="AB55" s="5" t="s">
        <v>196</v>
      </c>
      <c r="AC55" s="5" t="s">
        <v>214</v>
      </c>
      <c r="AD55" s="5">
        <v>319.63</v>
      </c>
      <c r="AE55" s="32" t="s">
        <v>196</v>
      </c>
      <c r="AF55" s="31" t="s">
        <v>213</v>
      </c>
      <c r="AG55" s="5">
        <v>36.4</v>
      </c>
      <c r="AH55" s="5">
        <v>36.4</v>
      </c>
      <c r="AI55" s="5">
        <v>72.8</v>
      </c>
      <c r="AJ55" s="5">
        <v>116.6</v>
      </c>
      <c r="AK55" s="32" t="s">
        <v>212</v>
      </c>
      <c r="AL55" s="27"/>
    </row>
    <row r="56" spans="1:38" ht="13.5" customHeight="1" x14ac:dyDescent="0.25">
      <c r="A56" s="3">
        <v>20</v>
      </c>
      <c r="B56" s="60" t="s">
        <v>58</v>
      </c>
      <c r="C56" s="60" t="s">
        <v>87</v>
      </c>
      <c r="D56" s="60" t="s">
        <v>1296</v>
      </c>
      <c r="E56" s="60" t="s">
        <v>135</v>
      </c>
      <c r="F56" s="64">
        <v>45964</v>
      </c>
      <c r="G56" s="13">
        <v>45992</v>
      </c>
      <c r="H56" s="31" t="s">
        <v>1300</v>
      </c>
      <c r="I56" s="5">
        <v>98.99</v>
      </c>
      <c r="J56" s="5" t="s">
        <v>1301</v>
      </c>
      <c r="K56" s="5" t="s">
        <v>1299</v>
      </c>
      <c r="L56" s="5">
        <v>112.99</v>
      </c>
      <c r="M56" s="5" t="s">
        <v>89</v>
      </c>
      <c r="N56" s="5" t="s">
        <v>1298</v>
      </c>
      <c r="O56" s="5">
        <v>240.52</v>
      </c>
      <c r="P56" s="5" t="s">
        <v>825</v>
      </c>
      <c r="Q56" s="5" t="s">
        <v>1298</v>
      </c>
      <c r="R56" s="5">
        <v>461.99</v>
      </c>
      <c r="S56" s="32" t="s">
        <v>825</v>
      </c>
      <c r="T56" s="31" t="s">
        <v>115</v>
      </c>
      <c r="U56" s="5" t="s">
        <v>115</v>
      </c>
      <c r="V56" s="5" t="s">
        <v>115</v>
      </c>
      <c r="W56" s="5" t="s">
        <v>115</v>
      </c>
      <c r="X56" s="5" t="s">
        <v>115</v>
      </c>
      <c r="Y56" s="5" t="s">
        <v>115</v>
      </c>
      <c r="Z56" s="5" t="s">
        <v>115</v>
      </c>
      <c r="AA56" s="5" t="s">
        <v>115</v>
      </c>
      <c r="AB56" s="5" t="s">
        <v>115</v>
      </c>
      <c r="AC56" s="5" t="s">
        <v>115</v>
      </c>
      <c r="AD56" s="5" t="s">
        <v>115</v>
      </c>
      <c r="AE56" s="32" t="s">
        <v>115</v>
      </c>
      <c r="AF56" s="31" t="s">
        <v>1297</v>
      </c>
      <c r="AG56" s="5">
        <v>233.8</v>
      </c>
      <c r="AH56" s="5">
        <v>233.8</v>
      </c>
      <c r="AI56" s="5">
        <v>467.6</v>
      </c>
      <c r="AJ56" s="5">
        <v>670.4</v>
      </c>
      <c r="AK56" s="32" t="s">
        <v>161</v>
      </c>
      <c r="AL56" s="27" t="s">
        <v>2153</v>
      </c>
    </row>
    <row r="57" spans="1:38" ht="13.5" customHeight="1" x14ac:dyDescent="0.25">
      <c r="A57" s="3">
        <v>20</v>
      </c>
      <c r="B57" s="60"/>
      <c r="C57" s="60"/>
      <c r="D57" s="60"/>
      <c r="E57" s="60"/>
      <c r="F57" s="65"/>
      <c r="G57" s="13">
        <v>45994</v>
      </c>
      <c r="H57" s="31" t="s">
        <v>1302</v>
      </c>
      <c r="I57" s="5">
        <v>52.44</v>
      </c>
      <c r="J57" s="5" t="s">
        <v>107</v>
      </c>
      <c r="K57" s="5" t="s">
        <v>1298</v>
      </c>
      <c r="L57" s="5">
        <v>112.99</v>
      </c>
      <c r="M57" s="5" t="s">
        <v>89</v>
      </c>
      <c r="N57" s="5" t="s">
        <v>1298</v>
      </c>
      <c r="O57" s="5">
        <v>240.52</v>
      </c>
      <c r="P57" s="5" t="s">
        <v>825</v>
      </c>
      <c r="Q57" s="5" t="s">
        <v>1298</v>
      </c>
      <c r="R57" s="5">
        <v>461.99</v>
      </c>
      <c r="S57" s="32" t="s">
        <v>825</v>
      </c>
      <c r="T57" s="31" t="s">
        <v>115</v>
      </c>
      <c r="U57" s="5" t="s">
        <v>115</v>
      </c>
      <c r="V57" s="5" t="s">
        <v>115</v>
      </c>
      <c r="W57" s="5" t="s">
        <v>115</v>
      </c>
      <c r="X57" s="5" t="s">
        <v>115</v>
      </c>
      <c r="Y57" s="5" t="s">
        <v>115</v>
      </c>
      <c r="Z57" s="5" t="s">
        <v>115</v>
      </c>
      <c r="AA57" s="5" t="s">
        <v>115</v>
      </c>
      <c r="AB57" s="5" t="s">
        <v>115</v>
      </c>
      <c r="AC57" s="5" t="s">
        <v>115</v>
      </c>
      <c r="AD57" s="5" t="s">
        <v>115</v>
      </c>
      <c r="AE57" s="32" t="s">
        <v>115</v>
      </c>
      <c r="AF57" s="31" t="s">
        <v>1297</v>
      </c>
      <c r="AG57" s="5">
        <v>245.8</v>
      </c>
      <c r="AH57" s="5">
        <v>245.8</v>
      </c>
      <c r="AI57" s="5">
        <v>491.6</v>
      </c>
      <c r="AJ57" s="5">
        <v>696.4</v>
      </c>
      <c r="AK57" s="32" t="s">
        <v>161</v>
      </c>
      <c r="AL57" s="27"/>
    </row>
    <row r="58" spans="1:38" ht="13.5" customHeight="1" x14ac:dyDescent="0.25">
      <c r="A58" s="3">
        <v>20</v>
      </c>
      <c r="B58" s="60"/>
      <c r="C58" s="60"/>
      <c r="D58" s="60"/>
      <c r="E58" s="60"/>
      <c r="F58" s="65"/>
      <c r="G58" s="13">
        <v>45996</v>
      </c>
      <c r="H58" s="31" t="s">
        <v>1303</v>
      </c>
      <c r="I58" s="5">
        <v>95.99</v>
      </c>
      <c r="J58" s="5" t="s">
        <v>88</v>
      </c>
      <c r="K58" s="5" t="s">
        <v>1299</v>
      </c>
      <c r="L58" s="5">
        <v>112.99</v>
      </c>
      <c r="M58" s="5" t="s">
        <v>89</v>
      </c>
      <c r="N58" s="5" t="s">
        <v>1299</v>
      </c>
      <c r="O58" s="5">
        <v>240.52</v>
      </c>
      <c r="P58" s="5" t="s">
        <v>825</v>
      </c>
      <c r="Q58" s="5" t="s">
        <v>1299</v>
      </c>
      <c r="R58" s="5">
        <v>461.99</v>
      </c>
      <c r="S58" s="32" t="s">
        <v>825</v>
      </c>
      <c r="T58" s="31" t="s">
        <v>115</v>
      </c>
      <c r="U58" s="5" t="s">
        <v>115</v>
      </c>
      <c r="V58" s="5" t="s">
        <v>115</v>
      </c>
      <c r="W58" s="5" t="s">
        <v>115</v>
      </c>
      <c r="X58" s="5" t="s">
        <v>115</v>
      </c>
      <c r="Y58" s="5" t="s">
        <v>115</v>
      </c>
      <c r="Z58" s="5" t="s">
        <v>115</v>
      </c>
      <c r="AA58" s="5" t="s">
        <v>115</v>
      </c>
      <c r="AB58" s="5" t="s">
        <v>115</v>
      </c>
      <c r="AC58" s="5" t="s">
        <v>115</v>
      </c>
      <c r="AD58" s="5" t="s">
        <v>115</v>
      </c>
      <c r="AE58" s="32" t="s">
        <v>115</v>
      </c>
      <c r="AF58" s="31" t="s">
        <v>1297</v>
      </c>
      <c r="AG58" s="5">
        <v>252.8</v>
      </c>
      <c r="AH58" s="5">
        <v>252.8</v>
      </c>
      <c r="AI58" s="5">
        <v>505.6</v>
      </c>
      <c r="AJ58" s="5">
        <v>718.4</v>
      </c>
      <c r="AK58" s="32" t="s">
        <v>161</v>
      </c>
      <c r="AL58" s="27"/>
    </row>
    <row r="59" spans="1:38" ht="13.5" customHeight="1" x14ac:dyDescent="0.25">
      <c r="A59" s="3">
        <v>21</v>
      </c>
      <c r="B59" s="60" t="s">
        <v>22</v>
      </c>
      <c r="C59" s="60" t="s">
        <v>638</v>
      </c>
      <c r="D59" s="60" t="s">
        <v>31</v>
      </c>
      <c r="E59" s="60" t="s">
        <v>642</v>
      </c>
      <c r="F59" s="64">
        <v>45940</v>
      </c>
      <c r="G59" s="13">
        <v>45969</v>
      </c>
      <c r="H59" s="35">
        <v>0.1875</v>
      </c>
      <c r="I59" s="5">
        <v>75</v>
      </c>
      <c r="J59" s="15" t="s">
        <v>763</v>
      </c>
      <c r="K59" s="8">
        <v>0.1875</v>
      </c>
      <c r="L59" s="5">
        <v>75</v>
      </c>
      <c r="M59" s="15" t="s">
        <v>763</v>
      </c>
      <c r="N59" s="8">
        <v>0.1875</v>
      </c>
      <c r="O59" s="5">
        <v>150</v>
      </c>
      <c r="P59" s="15" t="s">
        <v>763</v>
      </c>
      <c r="Q59" s="8">
        <v>0.1875</v>
      </c>
      <c r="R59" s="5">
        <v>286</v>
      </c>
      <c r="S59" s="34" t="s">
        <v>763</v>
      </c>
      <c r="T59" s="35">
        <v>0.34722222222222221</v>
      </c>
      <c r="U59" s="5">
        <v>144</v>
      </c>
      <c r="V59" s="15" t="s">
        <v>1932</v>
      </c>
      <c r="W59" s="8">
        <v>0.34722222222222221</v>
      </c>
      <c r="X59" s="5">
        <v>144</v>
      </c>
      <c r="Y59" s="15" t="s">
        <v>1932</v>
      </c>
      <c r="Z59" s="8">
        <v>0.34722222222222221</v>
      </c>
      <c r="AA59" s="5">
        <v>289</v>
      </c>
      <c r="AB59" s="15" t="s">
        <v>1932</v>
      </c>
      <c r="AC59" s="8">
        <v>0.34722222222222221</v>
      </c>
      <c r="AD59" s="5">
        <v>578</v>
      </c>
      <c r="AE59" s="34" t="s">
        <v>1932</v>
      </c>
      <c r="AF59" s="35">
        <v>0.42430555555555555</v>
      </c>
      <c r="AG59" s="5">
        <v>36</v>
      </c>
      <c r="AH59" s="5">
        <v>36</v>
      </c>
      <c r="AI59" s="5">
        <v>72</v>
      </c>
      <c r="AJ59" s="5">
        <v>114</v>
      </c>
      <c r="AK59" s="32" t="s">
        <v>651</v>
      </c>
      <c r="AL59" s="27"/>
    </row>
    <row r="60" spans="1:38" ht="13.5" customHeight="1" x14ac:dyDescent="0.25">
      <c r="A60" s="3">
        <v>21</v>
      </c>
      <c r="B60" s="60"/>
      <c r="C60" s="60"/>
      <c r="D60" s="60"/>
      <c r="E60" s="60"/>
      <c r="F60" s="65"/>
      <c r="G60" s="13">
        <v>45971</v>
      </c>
      <c r="H60" s="31" t="s">
        <v>659</v>
      </c>
      <c r="I60" s="5" t="s">
        <v>659</v>
      </c>
      <c r="J60" s="5" t="s">
        <v>659</v>
      </c>
      <c r="K60" s="5" t="s">
        <v>659</v>
      </c>
      <c r="L60" s="5" t="s">
        <v>659</v>
      </c>
      <c r="M60" s="5" t="s">
        <v>659</v>
      </c>
      <c r="N60" s="5" t="s">
        <v>659</v>
      </c>
      <c r="O60" s="5" t="s">
        <v>659</v>
      </c>
      <c r="P60" s="5" t="s">
        <v>659</v>
      </c>
      <c r="Q60" s="5" t="s">
        <v>659</v>
      </c>
      <c r="R60" s="5" t="s">
        <v>659</v>
      </c>
      <c r="S60" s="32" t="s">
        <v>659</v>
      </c>
      <c r="T60" s="35">
        <v>0.82291666666666663</v>
      </c>
      <c r="U60" s="5">
        <v>65</v>
      </c>
      <c r="V60" s="15" t="s">
        <v>1933</v>
      </c>
      <c r="W60" s="8">
        <v>0.82291666666666663</v>
      </c>
      <c r="X60" s="5">
        <v>65</v>
      </c>
      <c r="Y60" s="15" t="s">
        <v>1933</v>
      </c>
      <c r="Z60" s="8">
        <v>0.82291666666666663</v>
      </c>
      <c r="AA60" s="5">
        <v>130</v>
      </c>
      <c r="AB60" s="15" t="s">
        <v>1933</v>
      </c>
      <c r="AC60" s="8">
        <v>0.82291666666666663</v>
      </c>
      <c r="AD60" s="5">
        <v>550</v>
      </c>
      <c r="AE60" s="34" t="s">
        <v>1933</v>
      </c>
      <c r="AF60" s="35">
        <v>0.42430555555555555</v>
      </c>
      <c r="AG60" s="5">
        <v>36</v>
      </c>
      <c r="AH60" s="5">
        <v>36</v>
      </c>
      <c r="AI60" s="5">
        <v>72</v>
      </c>
      <c r="AJ60" s="5">
        <v>114</v>
      </c>
      <c r="AK60" s="32" t="s">
        <v>651</v>
      </c>
      <c r="AL60" s="27"/>
    </row>
    <row r="61" spans="1:38" ht="13.5" customHeight="1" x14ac:dyDescent="0.25">
      <c r="A61" s="3">
        <v>21</v>
      </c>
      <c r="B61" s="60"/>
      <c r="C61" s="60"/>
      <c r="D61" s="60"/>
      <c r="E61" s="60"/>
      <c r="F61" s="65"/>
      <c r="G61" s="13">
        <v>45973</v>
      </c>
      <c r="H61" s="31" t="s">
        <v>659</v>
      </c>
      <c r="I61" s="5" t="s">
        <v>659</v>
      </c>
      <c r="J61" s="5" t="s">
        <v>659</v>
      </c>
      <c r="K61" s="5" t="s">
        <v>659</v>
      </c>
      <c r="L61" s="5" t="s">
        <v>659</v>
      </c>
      <c r="M61" s="5" t="s">
        <v>659</v>
      </c>
      <c r="N61" s="5" t="s">
        <v>659</v>
      </c>
      <c r="O61" s="5" t="s">
        <v>659</v>
      </c>
      <c r="P61" s="5" t="s">
        <v>659</v>
      </c>
      <c r="Q61" s="5" t="s">
        <v>659</v>
      </c>
      <c r="R61" s="5" t="s">
        <v>659</v>
      </c>
      <c r="S61" s="32" t="s">
        <v>659</v>
      </c>
      <c r="T61" s="35">
        <v>0.75</v>
      </c>
      <c r="U61" s="5">
        <v>166</v>
      </c>
      <c r="V61" s="15" t="s">
        <v>1932</v>
      </c>
      <c r="W61" s="8">
        <v>0.75</v>
      </c>
      <c r="X61" s="5">
        <v>166</v>
      </c>
      <c r="Y61" s="15" t="s">
        <v>1932</v>
      </c>
      <c r="Z61" s="16">
        <v>0.75</v>
      </c>
      <c r="AA61" s="5">
        <v>406</v>
      </c>
      <c r="AB61" s="15" t="s">
        <v>1932</v>
      </c>
      <c r="AC61" s="8">
        <v>0.75</v>
      </c>
      <c r="AD61" s="5">
        <v>739</v>
      </c>
      <c r="AE61" s="34" t="s">
        <v>1932</v>
      </c>
      <c r="AF61" s="35">
        <v>0.42430555555555555</v>
      </c>
      <c r="AG61" s="5">
        <v>36</v>
      </c>
      <c r="AH61" s="5">
        <v>36</v>
      </c>
      <c r="AI61" s="5">
        <v>72</v>
      </c>
      <c r="AJ61" s="5">
        <v>114</v>
      </c>
      <c r="AK61" s="32" t="s">
        <v>651</v>
      </c>
      <c r="AL61" s="27"/>
    </row>
    <row r="62" spans="1:38" ht="13.5" customHeight="1" x14ac:dyDescent="0.25">
      <c r="A62" s="3">
        <v>22</v>
      </c>
      <c r="B62" s="60" t="s">
        <v>41</v>
      </c>
      <c r="C62" s="60" t="s">
        <v>86</v>
      </c>
      <c r="D62" s="60" t="s">
        <v>39</v>
      </c>
      <c r="E62" s="60" t="s">
        <v>87</v>
      </c>
      <c r="F62" s="64">
        <v>45936</v>
      </c>
      <c r="G62" s="13">
        <v>45965</v>
      </c>
      <c r="H62" s="31" t="s">
        <v>659</v>
      </c>
      <c r="I62" s="5" t="s">
        <v>659</v>
      </c>
      <c r="J62" s="5" t="s">
        <v>659</v>
      </c>
      <c r="K62" s="5" t="s">
        <v>659</v>
      </c>
      <c r="L62" s="5" t="s">
        <v>659</v>
      </c>
      <c r="M62" s="5" t="s">
        <v>659</v>
      </c>
      <c r="N62" s="5" t="s">
        <v>659</v>
      </c>
      <c r="O62" s="5" t="s">
        <v>659</v>
      </c>
      <c r="P62" s="5" t="s">
        <v>659</v>
      </c>
      <c r="Q62" s="5" t="s">
        <v>659</v>
      </c>
      <c r="R62" s="5" t="s">
        <v>659</v>
      </c>
      <c r="S62" s="32" t="s">
        <v>659</v>
      </c>
      <c r="T62" s="31" t="s">
        <v>287</v>
      </c>
      <c r="U62" s="5">
        <v>38.630000000000003</v>
      </c>
      <c r="V62" s="5" t="s">
        <v>288</v>
      </c>
      <c r="W62" s="5" t="s">
        <v>287</v>
      </c>
      <c r="X62" s="5">
        <v>78.33</v>
      </c>
      <c r="Y62" s="5" t="s">
        <v>265</v>
      </c>
      <c r="Z62" s="15" t="s">
        <v>289</v>
      </c>
      <c r="AA62" s="5">
        <v>243.65</v>
      </c>
      <c r="AB62" s="5" t="s">
        <v>89</v>
      </c>
      <c r="AC62" s="15" t="s">
        <v>290</v>
      </c>
      <c r="AD62" s="5">
        <v>309.72000000000003</v>
      </c>
      <c r="AE62" s="32" t="s">
        <v>291</v>
      </c>
      <c r="AF62" s="31" t="s">
        <v>282</v>
      </c>
      <c r="AG62" s="5">
        <v>49</v>
      </c>
      <c r="AH62" s="5">
        <v>49</v>
      </c>
      <c r="AI62" s="5">
        <v>98</v>
      </c>
      <c r="AJ62" s="5">
        <v>147</v>
      </c>
      <c r="AK62" s="32" t="s">
        <v>283</v>
      </c>
      <c r="AL62" s="27"/>
    </row>
    <row r="63" spans="1:38" ht="13.5" customHeight="1" x14ac:dyDescent="0.25">
      <c r="A63" s="3">
        <v>22</v>
      </c>
      <c r="B63" s="60"/>
      <c r="C63" s="60"/>
      <c r="D63" s="60"/>
      <c r="E63" s="60"/>
      <c r="F63" s="65"/>
      <c r="G63" s="13">
        <v>45967</v>
      </c>
      <c r="H63" s="31" t="s">
        <v>659</v>
      </c>
      <c r="I63" s="5" t="s">
        <v>659</v>
      </c>
      <c r="J63" s="5" t="s">
        <v>659</v>
      </c>
      <c r="K63" s="5" t="s">
        <v>659</v>
      </c>
      <c r="L63" s="5" t="s">
        <v>659</v>
      </c>
      <c r="M63" s="5" t="s">
        <v>659</v>
      </c>
      <c r="N63" s="5" t="s">
        <v>659</v>
      </c>
      <c r="O63" s="5" t="s">
        <v>659</v>
      </c>
      <c r="P63" s="5" t="s">
        <v>659</v>
      </c>
      <c r="Q63" s="5" t="s">
        <v>659</v>
      </c>
      <c r="R63" s="5" t="s">
        <v>659</v>
      </c>
      <c r="S63" s="32" t="s">
        <v>659</v>
      </c>
      <c r="T63" s="31" t="s">
        <v>292</v>
      </c>
      <c r="U63" s="5">
        <v>20.39</v>
      </c>
      <c r="V63" s="5" t="s">
        <v>104</v>
      </c>
      <c r="W63" s="5" t="s">
        <v>292</v>
      </c>
      <c r="X63" s="5">
        <v>51.51</v>
      </c>
      <c r="Y63" s="5" t="s">
        <v>104</v>
      </c>
      <c r="Z63" s="15" t="s">
        <v>285</v>
      </c>
      <c r="AA63" s="5">
        <v>125.32</v>
      </c>
      <c r="AB63" s="5" t="s">
        <v>89</v>
      </c>
      <c r="AC63" s="5" t="s">
        <v>285</v>
      </c>
      <c r="AD63" s="5">
        <v>210.94</v>
      </c>
      <c r="AE63" s="32" t="s">
        <v>95</v>
      </c>
      <c r="AF63" s="31" t="s">
        <v>282</v>
      </c>
      <c r="AG63" s="5">
        <v>59</v>
      </c>
      <c r="AH63" s="5">
        <v>59</v>
      </c>
      <c r="AI63" s="5">
        <v>118</v>
      </c>
      <c r="AJ63" s="5">
        <v>177</v>
      </c>
      <c r="AK63" s="32" t="s">
        <v>283</v>
      </c>
      <c r="AL63" s="27"/>
    </row>
    <row r="64" spans="1:38" ht="13.5" customHeight="1" x14ac:dyDescent="0.25">
      <c r="A64" s="3">
        <v>22</v>
      </c>
      <c r="B64" s="60"/>
      <c r="C64" s="60"/>
      <c r="D64" s="60"/>
      <c r="E64" s="60"/>
      <c r="F64" s="65"/>
      <c r="G64" s="13">
        <v>45969</v>
      </c>
      <c r="H64" s="31" t="s">
        <v>659</v>
      </c>
      <c r="I64" s="5" t="s">
        <v>659</v>
      </c>
      <c r="J64" s="5" t="s">
        <v>659</v>
      </c>
      <c r="K64" s="5" t="s">
        <v>659</v>
      </c>
      <c r="L64" s="5" t="s">
        <v>659</v>
      </c>
      <c r="M64" s="5" t="s">
        <v>659</v>
      </c>
      <c r="N64" s="15" t="s">
        <v>293</v>
      </c>
      <c r="O64" s="5">
        <v>286.32</v>
      </c>
      <c r="P64" s="5" t="s">
        <v>95</v>
      </c>
      <c r="Q64" s="5" t="s">
        <v>659</v>
      </c>
      <c r="R64" s="5" t="s">
        <v>659</v>
      </c>
      <c r="S64" s="32" t="s">
        <v>659</v>
      </c>
      <c r="T64" s="31" t="s">
        <v>292</v>
      </c>
      <c r="U64" s="50">
        <v>23.6</v>
      </c>
      <c r="V64" s="5" t="s">
        <v>104</v>
      </c>
      <c r="W64" s="5" t="s">
        <v>292</v>
      </c>
      <c r="X64" s="5">
        <v>49.35</v>
      </c>
      <c r="Y64" s="5" t="s">
        <v>104</v>
      </c>
      <c r="Z64" s="15" t="s">
        <v>295</v>
      </c>
      <c r="AA64" s="5">
        <v>398.41</v>
      </c>
      <c r="AB64" s="5" t="s">
        <v>111</v>
      </c>
      <c r="AC64" s="15" t="s">
        <v>285</v>
      </c>
      <c r="AD64" s="5">
        <v>206.63</v>
      </c>
      <c r="AE64" s="32" t="s">
        <v>294</v>
      </c>
      <c r="AF64" s="35">
        <v>0.30625000000000002</v>
      </c>
      <c r="AG64" s="5">
        <v>206.03</v>
      </c>
      <c r="AH64" s="5">
        <v>206.03</v>
      </c>
      <c r="AI64" s="5">
        <v>412.06</v>
      </c>
      <c r="AJ64" s="5">
        <v>618.09</v>
      </c>
      <c r="AK64" s="32" t="s">
        <v>244</v>
      </c>
      <c r="AL64" s="27"/>
    </row>
    <row r="65" spans="1:38" ht="13.5" customHeight="1" x14ac:dyDescent="0.25">
      <c r="A65" s="3">
        <v>23</v>
      </c>
      <c r="B65" s="60" t="s">
        <v>61</v>
      </c>
      <c r="C65" s="60" t="s">
        <v>789</v>
      </c>
      <c r="D65" s="60" t="s">
        <v>62</v>
      </c>
      <c r="E65" s="60" t="s">
        <v>789</v>
      </c>
      <c r="F65" s="64">
        <v>45951</v>
      </c>
      <c r="G65" s="13">
        <v>45980</v>
      </c>
      <c r="H65" s="31" t="s">
        <v>659</v>
      </c>
      <c r="I65" s="5" t="s">
        <v>659</v>
      </c>
      <c r="J65" s="5" t="s">
        <v>659</v>
      </c>
      <c r="K65" s="5" t="s">
        <v>659</v>
      </c>
      <c r="L65" s="5" t="s">
        <v>659</v>
      </c>
      <c r="M65" s="5" t="s">
        <v>659</v>
      </c>
      <c r="N65" s="5" t="s">
        <v>659</v>
      </c>
      <c r="O65" s="5" t="s">
        <v>659</v>
      </c>
      <c r="P65" s="5" t="s">
        <v>659</v>
      </c>
      <c r="Q65" s="5" t="s">
        <v>659</v>
      </c>
      <c r="R65" s="5" t="s">
        <v>659</v>
      </c>
      <c r="S65" s="32" t="s">
        <v>659</v>
      </c>
      <c r="T65" s="31" t="s">
        <v>653</v>
      </c>
      <c r="U65" s="5">
        <v>35</v>
      </c>
      <c r="V65" s="5" t="s">
        <v>791</v>
      </c>
      <c r="W65" s="5" t="s">
        <v>653</v>
      </c>
      <c r="X65" s="5">
        <v>35</v>
      </c>
      <c r="Y65" s="5" t="s">
        <v>791</v>
      </c>
      <c r="Z65" s="5" t="s">
        <v>653</v>
      </c>
      <c r="AA65" s="5">
        <v>90</v>
      </c>
      <c r="AB65" s="5" t="s">
        <v>791</v>
      </c>
      <c r="AC65" s="5" t="s">
        <v>653</v>
      </c>
      <c r="AD65" s="5">
        <v>220</v>
      </c>
      <c r="AE65" s="32" t="s">
        <v>791</v>
      </c>
      <c r="AF65" s="31" t="s">
        <v>797</v>
      </c>
      <c r="AG65" s="5">
        <v>41</v>
      </c>
      <c r="AH65" s="5">
        <v>41</v>
      </c>
      <c r="AI65" s="5">
        <v>82</v>
      </c>
      <c r="AJ65" s="5">
        <v>86</v>
      </c>
      <c r="AK65" s="32" t="s">
        <v>793</v>
      </c>
      <c r="AL65" s="27" t="s">
        <v>2044</v>
      </c>
    </row>
    <row r="66" spans="1:38" ht="13.5" customHeight="1" x14ac:dyDescent="0.25">
      <c r="A66" s="3">
        <v>23</v>
      </c>
      <c r="B66" s="60"/>
      <c r="C66" s="60"/>
      <c r="D66" s="60"/>
      <c r="E66" s="60"/>
      <c r="F66" s="65"/>
      <c r="G66" s="13">
        <v>45982</v>
      </c>
      <c r="H66" s="31" t="s">
        <v>659</v>
      </c>
      <c r="I66" s="5" t="s">
        <v>659</v>
      </c>
      <c r="J66" s="5" t="s">
        <v>659</v>
      </c>
      <c r="K66" s="5" t="s">
        <v>659</v>
      </c>
      <c r="L66" s="5" t="s">
        <v>659</v>
      </c>
      <c r="M66" s="5" t="s">
        <v>659</v>
      </c>
      <c r="N66" s="5" t="s">
        <v>659</v>
      </c>
      <c r="O66" s="5" t="s">
        <v>659</v>
      </c>
      <c r="P66" s="5" t="s">
        <v>659</v>
      </c>
      <c r="Q66" s="5" t="s">
        <v>659</v>
      </c>
      <c r="R66" s="5" t="s">
        <v>659</v>
      </c>
      <c r="S66" s="32" t="s">
        <v>659</v>
      </c>
      <c r="T66" s="31" t="s">
        <v>653</v>
      </c>
      <c r="U66" s="5">
        <v>54</v>
      </c>
      <c r="V66" s="5" t="s">
        <v>791</v>
      </c>
      <c r="W66" s="5" t="s">
        <v>653</v>
      </c>
      <c r="X66" s="5">
        <v>54</v>
      </c>
      <c r="Y66" s="5" t="s">
        <v>791</v>
      </c>
      <c r="Z66" s="5" t="s">
        <v>653</v>
      </c>
      <c r="AA66" s="5">
        <v>142</v>
      </c>
      <c r="AB66" s="5" t="s">
        <v>791</v>
      </c>
      <c r="AC66" s="5" t="s">
        <v>653</v>
      </c>
      <c r="AD66" s="5">
        <v>293</v>
      </c>
      <c r="AE66" s="32" t="s">
        <v>791</v>
      </c>
      <c r="AF66" s="31" t="s">
        <v>797</v>
      </c>
      <c r="AG66" s="5">
        <v>38.700000000000003</v>
      </c>
      <c r="AH66" s="5">
        <v>38.700000000000003</v>
      </c>
      <c r="AI66" s="5">
        <v>77</v>
      </c>
      <c r="AJ66" s="5">
        <v>86</v>
      </c>
      <c r="AK66" s="32" t="s">
        <v>793</v>
      </c>
      <c r="AL66" s="27" t="s">
        <v>2044</v>
      </c>
    </row>
    <row r="67" spans="1:38" ht="13.5" customHeight="1" x14ac:dyDescent="0.25">
      <c r="A67" s="3">
        <v>23</v>
      </c>
      <c r="B67" s="60"/>
      <c r="C67" s="60"/>
      <c r="D67" s="60"/>
      <c r="E67" s="60"/>
      <c r="F67" s="65"/>
      <c r="G67" s="13">
        <v>45984</v>
      </c>
      <c r="H67" s="31" t="s">
        <v>659</v>
      </c>
      <c r="I67" s="5" t="s">
        <v>659</v>
      </c>
      <c r="J67" s="5" t="s">
        <v>659</v>
      </c>
      <c r="K67" s="5" t="s">
        <v>659</v>
      </c>
      <c r="L67" s="5" t="s">
        <v>659</v>
      </c>
      <c r="M67" s="5" t="s">
        <v>659</v>
      </c>
      <c r="N67" s="5" t="s">
        <v>659</v>
      </c>
      <c r="O67" s="5" t="s">
        <v>659</v>
      </c>
      <c r="P67" s="5" t="s">
        <v>659</v>
      </c>
      <c r="Q67" s="5" t="s">
        <v>659</v>
      </c>
      <c r="R67" s="5" t="s">
        <v>659</v>
      </c>
      <c r="S67" s="32" t="s">
        <v>659</v>
      </c>
      <c r="T67" s="31" t="s">
        <v>800</v>
      </c>
      <c r="U67" s="5">
        <v>48</v>
      </c>
      <c r="V67" s="5" t="s">
        <v>791</v>
      </c>
      <c r="W67" s="5" t="s">
        <v>800</v>
      </c>
      <c r="X67" s="5">
        <v>48</v>
      </c>
      <c r="Y67" s="5" t="s">
        <v>801</v>
      </c>
      <c r="Z67" s="5" t="s">
        <v>653</v>
      </c>
      <c r="AA67" s="5">
        <v>117</v>
      </c>
      <c r="AB67" s="5" t="s">
        <v>791</v>
      </c>
      <c r="AC67" s="5" t="s">
        <v>653</v>
      </c>
      <c r="AD67" s="5">
        <v>278</v>
      </c>
      <c r="AE67" s="32" t="s">
        <v>791</v>
      </c>
      <c r="AF67" s="31" t="s">
        <v>797</v>
      </c>
      <c r="AG67" s="5">
        <v>38.700000000000003</v>
      </c>
      <c r="AH67" s="5">
        <v>38.700000000000003</v>
      </c>
      <c r="AI67" s="5">
        <v>77</v>
      </c>
      <c r="AJ67" s="5">
        <v>86</v>
      </c>
      <c r="AK67" s="32" t="s">
        <v>793</v>
      </c>
      <c r="AL67" s="27" t="s">
        <v>2044</v>
      </c>
    </row>
    <row r="68" spans="1:38" ht="13.5" customHeight="1" x14ac:dyDescent="0.25">
      <c r="A68" s="3">
        <v>24</v>
      </c>
      <c r="B68" s="60" t="s">
        <v>41</v>
      </c>
      <c r="C68" s="60" t="s">
        <v>86</v>
      </c>
      <c r="D68" s="60" t="s">
        <v>11</v>
      </c>
      <c r="E68" s="60" t="s">
        <v>567</v>
      </c>
      <c r="F68" s="64">
        <v>45940</v>
      </c>
      <c r="G68" s="13">
        <v>45969</v>
      </c>
      <c r="H68" s="31" t="s">
        <v>659</v>
      </c>
      <c r="I68" s="5" t="s">
        <v>659</v>
      </c>
      <c r="J68" s="5" t="s">
        <v>659</v>
      </c>
      <c r="K68" s="5" t="s">
        <v>659</v>
      </c>
      <c r="L68" s="5" t="s">
        <v>659</v>
      </c>
      <c r="M68" s="5" t="s">
        <v>659</v>
      </c>
      <c r="N68" s="5" t="s">
        <v>659</v>
      </c>
      <c r="O68" s="5" t="s">
        <v>659</v>
      </c>
      <c r="P68" s="5" t="s">
        <v>659</v>
      </c>
      <c r="Q68" s="5" t="s">
        <v>659</v>
      </c>
      <c r="R68" s="5" t="s">
        <v>659</v>
      </c>
      <c r="S68" s="32" t="s">
        <v>659</v>
      </c>
      <c r="T68" s="33" t="s">
        <v>577</v>
      </c>
      <c r="U68" s="5">
        <v>91</v>
      </c>
      <c r="V68" s="5" t="s">
        <v>401</v>
      </c>
      <c r="W68" s="15" t="s">
        <v>577</v>
      </c>
      <c r="X68" s="5">
        <v>122</v>
      </c>
      <c r="Y68" s="5" t="s">
        <v>401</v>
      </c>
      <c r="Z68" s="15" t="s">
        <v>577</v>
      </c>
      <c r="AA68" s="5">
        <v>322</v>
      </c>
      <c r="AB68" s="5" t="s">
        <v>401</v>
      </c>
      <c r="AC68" s="15" t="s">
        <v>578</v>
      </c>
      <c r="AD68" s="5">
        <v>546</v>
      </c>
      <c r="AE68" s="32" t="s">
        <v>570</v>
      </c>
      <c r="AF68" s="35">
        <v>0.30416666666666664</v>
      </c>
      <c r="AG68" s="5">
        <v>95</v>
      </c>
      <c r="AH68" s="5">
        <v>95</v>
      </c>
      <c r="AI68" s="5">
        <v>190</v>
      </c>
      <c r="AJ68" s="5">
        <v>219</v>
      </c>
      <c r="AK68" s="32" t="s">
        <v>572</v>
      </c>
      <c r="AL68" s="27"/>
    </row>
    <row r="69" spans="1:38" ht="13.5" customHeight="1" x14ac:dyDescent="0.25">
      <c r="A69" s="3">
        <v>24</v>
      </c>
      <c r="B69" s="60"/>
      <c r="C69" s="60"/>
      <c r="D69" s="60"/>
      <c r="E69" s="60"/>
      <c r="F69" s="65"/>
      <c r="G69" s="13">
        <v>45971</v>
      </c>
      <c r="H69" s="31" t="s">
        <v>659</v>
      </c>
      <c r="I69" s="5" t="s">
        <v>659</v>
      </c>
      <c r="J69" s="5" t="s">
        <v>659</v>
      </c>
      <c r="K69" s="5" t="s">
        <v>659</v>
      </c>
      <c r="L69" s="5" t="s">
        <v>659</v>
      </c>
      <c r="M69" s="5" t="s">
        <v>659</v>
      </c>
      <c r="N69" s="5" t="s">
        <v>659</v>
      </c>
      <c r="O69" s="5" t="s">
        <v>659</v>
      </c>
      <c r="P69" s="5" t="s">
        <v>659</v>
      </c>
      <c r="Q69" s="5" t="s">
        <v>659</v>
      </c>
      <c r="R69" s="5" t="s">
        <v>659</v>
      </c>
      <c r="S69" s="32" t="s">
        <v>659</v>
      </c>
      <c r="T69" s="31" t="s">
        <v>579</v>
      </c>
      <c r="U69" s="5">
        <v>41</v>
      </c>
      <c r="V69" s="5" t="s">
        <v>411</v>
      </c>
      <c r="W69" s="5" t="s">
        <v>579</v>
      </c>
      <c r="X69" s="5">
        <v>68</v>
      </c>
      <c r="Y69" s="5" t="s">
        <v>411</v>
      </c>
      <c r="Z69" s="15" t="s">
        <v>579</v>
      </c>
      <c r="AA69" s="5">
        <v>238</v>
      </c>
      <c r="AB69" s="5" t="s">
        <v>401</v>
      </c>
      <c r="AC69" s="15" t="s">
        <v>580</v>
      </c>
      <c r="AD69" s="5">
        <v>372</v>
      </c>
      <c r="AE69" s="32" t="s">
        <v>570</v>
      </c>
      <c r="AF69" s="35">
        <v>0.3263888888888889</v>
      </c>
      <c r="AG69" s="5">
        <v>77</v>
      </c>
      <c r="AH69" s="5">
        <v>77</v>
      </c>
      <c r="AI69" s="5">
        <v>144</v>
      </c>
      <c r="AJ69" s="5">
        <v>211</v>
      </c>
      <c r="AK69" s="32" t="s">
        <v>572</v>
      </c>
      <c r="AL69" s="27"/>
    </row>
    <row r="70" spans="1:38" ht="13.5" customHeight="1" x14ac:dyDescent="0.25">
      <c r="A70" s="3">
        <v>24</v>
      </c>
      <c r="B70" s="60"/>
      <c r="C70" s="60"/>
      <c r="D70" s="60"/>
      <c r="E70" s="60"/>
      <c r="F70" s="65"/>
      <c r="G70" s="13">
        <v>45973</v>
      </c>
      <c r="H70" s="31" t="s">
        <v>659</v>
      </c>
      <c r="I70" s="5" t="s">
        <v>659</v>
      </c>
      <c r="J70" s="5" t="s">
        <v>659</v>
      </c>
      <c r="K70" s="5" t="s">
        <v>659</v>
      </c>
      <c r="L70" s="5" t="s">
        <v>659</v>
      </c>
      <c r="M70" s="5" t="s">
        <v>659</v>
      </c>
      <c r="N70" s="5" t="s">
        <v>659</v>
      </c>
      <c r="O70" s="5" t="s">
        <v>659</v>
      </c>
      <c r="P70" s="5" t="s">
        <v>659</v>
      </c>
      <c r="Q70" s="5" t="s">
        <v>659</v>
      </c>
      <c r="R70" s="5" t="s">
        <v>659</v>
      </c>
      <c r="S70" s="32" t="s">
        <v>659</v>
      </c>
      <c r="T70" s="33" t="s">
        <v>581</v>
      </c>
      <c r="U70" s="5">
        <v>51</v>
      </c>
      <c r="V70" s="5" t="s">
        <v>368</v>
      </c>
      <c r="W70" s="15" t="s">
        <v>581</v>
      </c>
      <c r="X70" s="5">
        <v>79</v>
      </c>
      <c r="Y70" s="5" t="s">
        <v>368</v>
      </c>
      <c r="Z70" s="15" t="s">
        <v>579</v>
      </c>
      <c r="AA70" s="5">
        <v>253</v>
      </c>
      <c r="AB70" s="5" t="s">
        <v>401</v>
      </c>
      <c r="AC70" s="15" t="s">
        <v>580</v>
      </c>
      <c r="AD70" s="5">
        <v>409</v>
      </c>
      <c r="AE70" s="32" t="s">
        <v>570</v>
      </c>
      <c r="AF70" s="35">
        <v>0.3298611111111111</v>
      </c>
      <c r="AG70" s="5">
        <v>70</v>
      </c>
      <c r="AH70" s="5">
        <v>70</v>
      </c>
      <c r="AI70" s="5">
        <v>140</v>
      </c>
      <c r="AJ70" s="5">
        <v>196</v>
      </c>
      <c r="AK70" s="32" t="s">
        <v>572</v>
      </c>
      <c r="AL70" s="27"/>
    </row>
    <row r="71" spans="1:38" ht="13.5" customHeight="1" x14ac:dyDescent="0.25">
      <c r="A71" s="3">
        <v>25</v>
      </c>
      <c r="B71" s="62" t="s">
        <v>1044</v>
      </c>
      <c r="C71" s="62" t="s">
        <v>398</v>
      </c>
      <c r="D71" s="62" t="s">
        <v>54</v>
      </c>
      <c r="E71" s="62" t="s">
        <v>398</v>
      </c>
      <c r="F71" s="66">
        <v>45956</v>
      </c>
      <c r="G71" s="26">
        <v>45985</v>
      </c>
      <c r="H71" s="31" t="s">
        <v>659</v>
      </c>
      <c r="I71" s="5" t="s">
        <v>659</v>
      </c>
      <c r="J71" s="5" t="s">
        <v>659</v>
      </c>
      <c r="K71" s="5" t="s">
        <v>659</v>
      </c>
      <c r="L71" s="5" t="s">
        <v>659</v>
      </c>
      <c r="M71" s="5" t="s">
        <v>659</v>
      </c>
      <c r="N71" s="5" t="s">
        <v>659</v>
      </c>
      <c r="O71" s="5" t="s">
        <v>659</v>
      </c>
      <c r="P71" s="5" t="s">
        <v>659</v>
      </c>
      <c r="Q71" s="5" t="s">
        <v>659</v>
      </c>
      <c r="R71" s="5" t="s">
        <v>659</v>
      </c>
      <c r="S71" s="32" t="s">
        <v>659</v>
      </c>
      <c r="T71" s="33" t="s">
        <v>1045</v>
      </c>
      <c r="U71" s="5">
        <v>19.440000000000001</v>
      </c>
      <c r="V71" s="15" t="s">
        <v>401</v>
      </c>
      <c r="W71" s="15" t="s">
        <v>1045</v>
      </c>
      <c r="X71" s="5">
        <v>45.36</v>
      </c>
      <c r="Y71" s="15" t="s">
        <v>401</v>
      </c>
      <c r="Z71" s="15" t="s">
        <v>1045</v>
      </c>
      <c r="AA71" s="5">
        <v>74.819999999999993</v>
      </c>
      <c r="AB71" s="15" t="s">
        <v>401</v>
      </c>
      <c r="AC71" s="15" t="s">
        <v>1045</v>
      </c>
      <c r="AD71" s="5">
        <v>140.99</v>
      </c>
      <c r="AE71" s="34" t="s">
        <v>401</v>
      </c>
      <c r="AF71" s="33" t="s">
        <v>1051</v>
      </c>
      <c r="AG71" s="15">
        <v>84.9</v>
      </c>
      <c r="AH71" s="15">
        <v>84.9</v>
      </c>
      <c r="AI71" s="15">
        <v>169.8</v>
      </c>
      <c r="AJ71" s="15">
        <v>312.8</v>
      </c>
      <c r="AK71" s="32" t="s">
        <v>1047</v>
      </c>
      <c r="AL71" s="27"/>
    </row>
    <row r="72" spans="1:38" ht="13.5" customHeight="1" x14ac:dyDescent="0.25">
      <c r="A72" s="3">
        <v>25</v>
      </c>
      <c r="B72" s="62"/>
      <c r="C72" s="62"/>
      <c r="D72" s="62"/>
      <c r="E72" s="62"/>
      <c r="F72" s="66"/>
      <c r="G72" s="26">
        <v>45987</v>
      </c>
      <c r="H72" s="31" t="s">
        <v>659</v>
      </c>
      <c r="I72" s="5" t="s">
        <v>659</v>
      </c>
      <c r="J72" s="5" t="s">
        <v>659</v>
      </c>
      <c r="K72" s="5" t="s">
        <v>659</v>
      </c>
      <c r="L72" s="5" t="s">
        <v>659</v>
      </c>
      <c r="M72" s="5" t="s">
        <v>659</v>
      </c>
      <c r="N72" s="5" t="s">
        <v>659</v>
      </c>
      <c r="O72" s="5" t="s">
        <v>659</v>
      </c>
      <c r="P72" s="5" t="s">
        <v>659</v>
      </c>
      <c r="Q72" s="5" t="s">
        <v>659</v>
      </c>
      <c r="R72" s="5" t="s">
        <v>659</v>
      </c>
      <c r="S72" s="32" t="s">
        <v>659</v>
      </c>
      <c r="T72" s="33" t="s">
        <v>1045</v>
      </c>
      <c r="U72" s="5">
        <v>19.440000000000001</v>
      </c>
      <c r="V72" s="15" t="s">
        <v>401</v>
      </c>
      <c r="W72" s="15" t="s">
        <v>1045</v>
      </c>
      <c r="X72" s="5">
        <v>39.96</v>
      </c>
      <c r="Y72" s="15" t="s">
        <v>401</v>
      </c>
      <c r="Z72" s="15" t="s">
        <v>1045</v>
      </c>
      <c r="AA72" s="5">
        <v>69.430000000000007</v>
      </c>
      <c r="AB72" s="15" t="s">
        <v>401</v>
      </c>
      <c r="AC72" s="15" t="s">
        <v>1045</v>
      </c>
      <c r="AD72" s="5">
        <v>132.38</v>
      </c>
      <c r="AE72" s="34" t="s">
        <v>401</v>
      </c>
      <c r="AF72" s="33" t="s">
        <v>1046</v>
      </c>
      <c r="AG72" s="15">
        <v>45.9</v>
      </c>
      <c r="AH72" s="15">
        <v>45.9</v>
      </c>
      <c r="AI72" s="15">
        <v>91.8</v>
      </c>
      <c r="AJ72" s="15">
        <v>169</v>
      </c>
      <c r="AK72" s="32" t="s">
        <v>1047</v>
      </c>
      <c r="AL72" s="27"/>
    </row>
    <row r="73" spans="1:38" ht="13.5" customHeight="1" x14ac:dyDescent="0.25">
      <c r="A73" s="3">
        <v>25</v>
      </c>
      <c r="B73" s="62"/>
      <c r="C73" s="62"/>
      <c r="D73" s="62"/>
      <c r="E73" s="62"/>
      <c r="F73" s="66"/>
      <c r="G73" s="26">
        <v>45989</v>
      </c>
      <c r="H73" s="31" t="s">
        <v>659</v>
      </c>
      <c r="I73" s="5" t="s">
        <v>659</v>
      </c>
      <c r="J73" s="5" t="s">
        <v>659</v>
      </c>
      <c r="K73" s="5" t="s">
        <v>659</v>
      </c>
      <c r="L73" s="5" t="s">
        <v>659</v>
      </c>
      <c r="M73" s="5" t="s">
        <v>659</v>
      </c>
      <c r="N73" s="5" t="s">
        <v>659</v>
      </c>
      <c r="O73" s="5" t="s">
        <v>659</v>
      </c>
      <c r="P73" s="5" t="s">
        <v>659</v>
      </c>
      <c r="Q73" s="5" t="s">
        <v>659</v>
      </c>
      <c r="R73" s="5" t="s">
        <v>659</v>
      </c>
      <c r="S73" s="32" t="s">
        <v>659</v>
      </c>
      <c r="T73" s="33" t="s">
        <v>1045</v>
      </c>
      <c r="U73" s="5">
        <v>57.24</v>
      </c>
      <c r="V73" s="15" t="s">
        <v>345</v>
      </c>
      <c r="W73" s="15" t="s">
        <v>1045</v>
      </c>
      <c r="X73" s="5">
        <v>79.92</v>
      </c>
      <c r="Y73" s="15" t="s">
        <v>345</v>
      </c>
      <c r="Z73" s="15" t="s">
        <v>1045</v>
      </c>
      <c r="AA73" s="5">
        <v>164.16</v>
      </c>
      <c r="AB73" s="15" t="s">
        <v>345</v>
      </c>
      <c r="AC73" s="15" t="s">
        <v>1045</v>
      </c>
      <c r="AD73" s="5">
        <v>320.62</v>
      </c>
      <c r="AE73" s="34" t="s">
        <v>345</v>
      </c>
      <c r="AF73" s="33" t="s">
        <v>1046</v>
      </c>
      <c r="AG73" s="15">
        <v>68.849999999999994</v>
      </c>
      <c r="AH73" s="15">
        <v>68.849999999999994</v>
      </c>
      <c r="AI73" s="15">
        <v>137.69999999999999</v>
      </c>
      <c r="AJ73" s="15">
        <v>253.4</v>
      </c>
      <c r="AK73" s="32" t="s">
        <v>1047</v>
      </c>
      <c r="AL73" s="27"/>
    </row>
    <row r="74" spans="1:38" ht="13.5" customHeight="1" x14ac:dyDescent="0.25">
      <c r="A74" s="3">
        <v>26</v>
      </c>
      <c r="B74" s="60" t="s">
        <v>28</v>
      </c>
      <c r="C74" s="60" t="s">
        <v>398</v>
      </c>
      <c r="D74" s="60" t="s">
        <v>41</v>
      </c>
      <c r="E74" s="60" t="s">
        <v>86</v>
      </c>
      <c r="F74" s="64">
        <v>45936</v>
      </c>
      <c r="G74" s="13">
        <v>45965</v>
      </c>
      <c r="H74" s="31" t="s">
        <v>659</v>
      </c>
      <c r="I74" s="5" t="s">
        <v>659</v>
      </c>
      <c r="J74" s="5" t="s">
        <v>659</v>
      </c>
      <c r="K74" s="5" t="s">
        <v>659</v>
      </c>
      <c r="L74" s="5" t="s">
        <v>659</v>
      </c>
      <c r="M74" s="5" t="s">
        <v>659</v>
      </c>
      <c r="N74" s="5" t="s">
        <v>659</v>
      </c>
      <c r="O74" s="5" t="s">
        <v>659</v>
      </c>
      <c r="P74" s="5" t="s">
        <v>659</v>
      </c>
      <c r="Q74" s="5" t="s">
        <v>659</v>
      </c>
      <c r="R74" s="5" t="s">
        <v>659</v>
      </c>
      <c r="S74" s="32" t="s">
        <v>659</v>
      </c>
      <c r="T74" s="31" t="s">
        <v>412</v>
      </c>
      <c r="U74" s="5">
        <v>58.52</v>
      </c>
      <c r="V74" s="5" t="s">
        <v>416</v>
      </c>
      <c r="W74" s="5" t="s">
        <v>412</v>
      </c>
      <c r="X74" s="5">
        <v>58.52</v>
      </c>
      <c r="Y74" s="5" t="s">
        <v>416</v>
      </c>
      <c r="Z74" s="5" t="s">
        <v>417</v>
      </c>
      <c r="AA74" s="5">
        <v>129.99</v>
      </c>
      <c r="AB74" s="5" t="s">
        <v>418</v>
      </c>
      <c r="AC74" s="5" t="s">
        <v>417</v>
      </c>
      <c r="AD74" s="5">
        <v>262.49</v>
      </c>
      <c r="AE74" s="32" t="s">
        <v>418</v>
      </c>
      <c r="AF74" s="31" t="s">
        <v>1941</v>
      </c>
      <c r="AG74" s="5">
        <v>147.6</v>
      </c>
      <c r="AH74" s="5">
        <v>147.6</v>
      </c>
      <c r="AI74" s="5">
        <v>311.45</v>
      </c>
      <c r="AJ74" s="5">
        <v>517.15</v>
      </c>
      <c r="AK74" s="32" t="s">
        <v>406</v>
      </c>
      <c r="AL74" s="27"/>
    </row>
    <row r="75" spans="1:38" ht="13.5" customHeight="1" x14ac:dyDescent="0.25">
      <c r="A75" s="3">
        <v>26</v>
      </c>
      <c r="B75" s="60"/>
      <c r="C75" s="60"/>
      <c r="D75" s="60"/>
      <c r="E75" s="60"/>
      <c r="F75" s="65"/>
      <c r="G75" s="13">
        <v>45967</v>
      </c>
      <c r="H75" s="31" t="s">
        <v>659</v>
      </c>
      <c r="I75" s="5" t="s">
        <v>659</v>
      </c>
      <c r="J75" s="5" t="s">
        <v>659</v>
      </c>
      <c r="K75" s="5" t="s">
        <v>659</v>
      </c>
      <c r="L75" s="5" t="s">
        <v>659</v>
      </c>
      <c r="M75" s="5" t="s">
        <v>659</v>
      </c>
      <c r="N75" s="5" t="s">
        <v>659</v>
      </c>
      <c r="O75" s="5" t="s">
        <v>659</v>
      </c>
      <c r="P75" s="5" t="s">
        <v>659</v>
      </c>
      <c r="Q75" s="5" t="s">
        <v>659</v>
      </c>
      <c r="R75" s="5" t="s">
        <v>659</v>
      </c>
      <c r="S75" s="32" t="s">
        <v>659</v>
      </c>
      <c r="T75" s="31" t="s">
        <v>407</v>
      </c>
      <c r="U75" s="5">
        <v>58.4</v>
      </c>
      <c r="V75" s="5" t="s">
        <v>416</v>
      </c>
      <c r="W75" s="5" t="s">
        <v>419</v>
      </c>
      <c r="X75" s="5">
        <v>79.989999999999995</v>
      </c>
      <c r="Y75" s="5" t="s">
        <v>418</v>
      </c>
      <c r="Z75" s="5" t="s">
        <v>420</v>
      </c>
      <c r="AA75" s="5" t="s">
        <v>421</v>
      </c>
      <c r="AB75" s="5" t="s">
        <v>347</v>
      </c>
      <c r="AC75" s="5" t="s">
        <v>420</v>
      </c>
      <c r="AD75" s="5" t="s">
        <v>422</v>
      </c>
      <c r="AE75" s="32" t="s">
        <v>347</v>
      </c>
      <c r="AF75" s="31" t="s">
        <v>1941</v>
      </c>
      <c r="AG75" s="5">
        <v>149.44999999999999</v>
      </c>
      <c r="AH75" s="5">
        <v>149.44999999999999</v>
      </c>
      <c r="AI75" s="5">
        <v>291.45</v>
      </c>
      <c r="AJ75" s="5">
        <v>502.35</v>
      </c>
      <c r="AK75" s="32" t="s">
        <v>406</v>
      </c>
      <c r="AL75" s="27"/>
    </row>
    <row r="76" spans="1:38" ht="13.5" customHeight="1" x14ac:dyDescent="0.25">
      <c r="A76" s="3">
        <v>26</v>
      </c>
      <c r="B76" s="60"/>
      <c r="C76" s="60"/>
      <c r="D76" s="60"/>
      <c r="E76" s="60"/>
      <c r="F76" s="65"/>
      <c r="G76" s="13">
        <v>45969</v>
      </c>
      <c r="H76" s="31" t="s">
        <v>659</v>
      </c>
      <c r="I76" s="5" t="s">
        <v>659</v>
      </c>
      <c r="J76" s="5" t="s">
        <v>659</v>
      </c>
      <c r="K76" s="5" t="s">
        <v>659</v>
      </c>
      <c r="L76" s="5" t="s">
        <v>659</v>
      </c>
      <c r="M76" s="5" t="s">
        <v>659</v>
      </c>
      <c r="N76" s="5" t="s">
        <v>659</v>
      </c>
      <c r="O76" s="5" t="s">
        <v>659</v>
      </c>
      <c r="P76" s="5" t="s">
        <v>659</v>
      </c>
      <c r="Q76" s="5" t="s">
        <v>659</v>
      </c>
      <c r="R76" s="5" t="s">
        <v>659</v>
      </c>
      <c r="S76" s="32" t="s">
        <v>659</v>
      </c>
      <c r="T76" s="31" t="s">
        <v>420</v>
      </c>
      <c r="U76" s="5">
        <v>30.64</v>
      </c>
      <c r="V76" s="5" t="s">
        <v>380</v>
      </c>
      <c r="W76" s="5" t="s">
        <v>412</v>
      </c>
      <c r="X76" s="5">
        <v>48.03</v>
      </c>
      <c r="Y76" s="5" t="s">
        <v>416</v>
      </c>
      <c r="Z76" s="5" t="s">
        <v>420</v>
      </c>
      <c r="AA76" s="5" t="s">
        <v>423</v>
      </c>
      <c r="AB76" s="5" t="s">
        <v>401</v>
      </c>
      <c r="AC76" s="5" t="s">
        <v>420</v>
      </c>
      <c r="AD76" s="5" t="s">
        <v>424</v>
      </c>
      <c r="AE76" s="32" t="s">
        <v>401</v>
      </c>
      <c r="AF76" s="31" t="s">
        <v>1941</v>
      </c>
      <c r="AG76" s="5">
        <v>159.44999999999999</v>
      </c>
      <c r="AH76" s="5">
        <v>159.44999999999999</v>
      </c>
      <c r="AI76" s="5">
        <v>311.45</v>
      </c>
      <c r="AJ76" s="5">
        <v>516.35</v>
      </c>
      <c r="AK76" s="32" t="s">
        <v>406</v>
      </c>
      <c r="AL76" s="27"/>
    </row>
    <row r="77" spans="1:38" ht="13.5" customHeight="1" x14ac:dyDescent="0.25">
      <c r="A77" s="3">
        <v>27</v>
      </c>
      <c r="B77" s="60" t="s">
        <v>41</v>
      </c>
      <c r="C77" s="60" t="s">
        <v>86</v>
      </c>
      <c r="D77" s="60" t="s">
        <v>254</v>
      </c>
      <c r="E77" s="60" t="s">
        <v>87</v>
      </c>
      <c r="F77" s="64">
        <v>45942</v>
      </c>
      <c r="G77" s="13">
        <v>45971</v>
      </c>
      <c r="H77" s="31" t="s">
        <v>270</v>
      </c>
      <c r="I77" s="5">
        <v>53.82</v>
      </c>
      <c r="J77" s="5" t="s">
        <v>88</v>
      </c>
      <c r="K77" s="5" t="s">
        <v>659</v>
      </c>
      <c r="L77" s="5" t="s">
        <v>659</v>
      </c>
      <c r="M77" s="5" t="s">
        <v>659</v>
      </c>
      <c r="N77" s="5" t="s">
        <v>659</v>
      </c>
      <c r="O77" s="5" t="s">
        <v>659</v>
      </c>
      <c r="P77" s="5" t="s">
        <v>659</v>
      </c>
      <c r="Q77" s="15" t="s">
        <v>272</v>
      </c>
      <c r="R77" s="15">
        <v>708.72</v>
      </c>
      <c r="S77" s="32" t="s">
        <v>267</v>
      </c>
      <c r="T77" s="31" t="s">
        <v>271</v>
      </c>
      <c r="U77" s="5">
        <v>66.680000000000007</v>
      </c>
      <c r="V77" s="15" t="s">
        <v>111</v>
      </c>
      <c r="W77" s="5" t="s">
        <v>271</v>
      </c>
      <c r="X77" s="5">
        <v>91.97</v>
      </c>
      <c r="Y77" s="15" t="s">
        <v>111</v>
      </c>
      <c r="Z77" s="15" t="s">
        <v>271</v>
      </c>
      <c r="AA77" s="5">
        <v>238.19</v>
      </c>
      <c r="AB77" s="5" t="s">
        <v>111</v>
      </c>
      <c r="AC77" s="5" t="s">
        <v>257</v>
      </c>
      <c r="AD77" s="5">
        <v>864.26</v>
      </c>
      <c r="AE77" s="32" t="s">
        <v>95</v>
      </c>
      <c r="AF77" s="31">
        <v>9281</v>
      </c>
      <c r="AG77" s="5">
        <v>168.83</v>
      </c>
      <c r="AH77" s="5">
        <v>168.83</v>
      </c>
      <c r="AI77" s="5">
        <v>337.65</v>
      </c>
      <c r="AJ77" s="5">
        <v>447.04</v>
      </c>
      <c r="AK77" s="32" t="s">
        <v>259</v>
      </c>
      <c r="AL77" s="27"/>
    </row>
    <row r="78" spans="1:38" ht="13.5" customHeight="1" x14ac:dyDescent="0.25">
      <c r="A78" s="3">
        <v>27</v>
      </c>
      <c r="B78" s="60"/>
      <c r="C78" s="60"/>
      <c r="D78" s="60"/>
      <c r="E78" s="60"/>
      <c r="F78" s="65"/>
      <c r="G78" s="13">
        <v>45973</v>
      </c>
      <c r="H78" s="31" t="s">
        <v>659</v>
      </c>
      <c r="I78" s="5" t="s">
        <v>659</v>
      </c>
      <c r="J78" s="5" t="s">
        <v>659</v>
      </c>
      <c r="K78" s="5" t="s">
        <v>659</v>
      </c>
      <c r="L78" s="5" t="s">
        <v>659</v>
      </c>
      <c r="M78" s="5" t="s">
        <v>659</v>
      </c>
      <c r="N78" s="5" t="s">
        <v>659</v>
      </c>
      <c r="O78" s="5" t="s">
        <v>659</v>
      </c>
      <c r="P78" s="5" t="s">
        <v>659</v>
      </c>
      <c r="Q78" s="5" t="s">
        <v>659</v>
      </c>
      <c r="R78" s="5" t="s">
        <v>659</v>
      </c>
      <c r="S78" s="32" t="s">
        <v>659</v>
      </c>
      <c r="T78" s="33" t="s">
        <v>273</v>
      </c>
      <c r="U78" s="5">
        <v>40.909999999999997</v>
      </c>
      <c r="V78" s="5" t="s">
        <v>88</v>
      </c>
      <c r="W78" s="15" t="s">
        <v>273</v>
      </c>
      <c r="X78" s="5">
        <v>75.36</v>
      </c>
      <c r="Y78" s="5" t="s">
        <v>88</v>
      </c>
      <c r="Z78" s="15" t="s">
        <v>274</v>
      </c>
      <c r="AA78" s="5">
        <v>209.81</v>
      </c>
      <c r="AB78" s="5" t="s">
        <v>111</v>
      </c>
      <c r="AC78" s="5" t="s">
        <v>257</v>
      </c>
      <c r="AD78" s="5">
        <v>346.69</v>
      </c>
      <c r="AE78" s="32" t="s">
        <v>95</v>
      </c>
      <c r="AF78" s="31">
        <v>9281</v>
      </c>
      <c r="AG78" s="5">
        <v>117.32</v>
      </c>
      <c r="AH78" s="5">
        <v>117.32</v>
      </c>
      <c r="AI78" s="5">
        <v>234.64</v>
      </c>
      <c r="AJ78" s="5">
        <v>292.52999999999997</v>
      </c>
      <c r="AK78" s="32" t="s">
        <v>259</v>
      </c>
      <c r="AL78" s="27"/>
    </row>
    <row r="79" spans="1:38" ht="13.5" customHeight="1" x14ac:dyDescent="0.25">
      <c r="A79" s="3">
        <v>27</v>
      </c>
      <c r="B79" s="60"/>
      <c r="C79" s="60"/>
      <c r="D79" s="60"/>
      <c r="E79" s="60"/>
      <c r="F79" s="65"/>
      <c r="G79" s="13">
        <v>45975</v>
      </c>
      <c r="H79" s="31" t="s">
        <v>659</v>
      </c>
      <c r="I79" s="5" t="s">
        <v>659</v>
      </c>
      <c r="J79" s="5" t="s">
        <v>659</v>
      </c>
      <c r="K79" s="5" t="s">
        <v>659</v>
      </c>
      <c r="L79" s="5" t="s">
        <v>659</v>
      </c>
      <c r="M79" s="5" t="s">
        <v>659</v>
      </c>
      <c r="N79" s="5" t="s">
        <v>659</v>
      </c>
      <c r="O79" s="5" t="s">
        <v>659</v>
      </c>
      <c r="P79" s="5" t="s">
        <v>659</v>
      </c>
      <c r="Q79" s="5" t="s">
        <v>659</v>
      </c>
      <c r="R79" s="5" t="s">
        <v>659</v>
      </c>
      <c r="S79" s="32" t="s">
        <v>659</v>
      </c>
      <c r="T79" s="31" t="s">
        <v>269</v>
      </c>
      <c r="U79" s="50">
        <v>33</v>
      </c>
      <c r="V79" s="5" t="s">
        <v>95</v>
      </c>
      <c r="W79" s="5" t="s">
        <v>269</v>
      </c>
      <c r="X79" s="5">
        <v>55.76</v>
      </c>
      <c r="Y79" s="5" t="s">
        <v>95</v>
      </c>
      <c r="Z79" s="5" t="s">
        <v>269</v>
      </c>
      <c r="AA79" s="5">
        <v>133.22999999999999</v>
      </c>
      <c r="AB79" s="5" t="s">
        <v>89</v>
      </c>
      <c r="AC79" s="5" t="s">
        <v>275</v>
      </c>
      <c r="AD79" s="5">
        <v>224.05</v>
      </c>
      <c r="AE79" s="32" t="s">
        <v>95</v>
      </c>
      <c r="AF79" s="31">
        <v>9281</v>
      </c>
      <c r="AG79" s="5">
        <v>135.86000000000001</v>
      </c>
      <c r="AH79" s="5">
        <v>135.86000000000001</v>
      </c>
      <c r="AI79" s="5">
        <v>271.72000000000003</v>
      </c>
      <c r="AJ79" s="5">
        <v>400.27</v>
      </c>
      <c r="AK79" s="32" t="s">
        <v>259</v>
      </c>
      <c r="AL79" s="27"/>
    </row>
    <row r="80" spans="1:38" ht="13.5" customHeight="1" x14ac:dyDescent="0.25">
      <c r="A80" s="3">
        <v>28</v>
      </c>
      <c r="B80" s="60" t="s">
        <v>38</v>
      </c>
      <c r="C80" s="60" t="s">
        <v>135</v>
      </c>
      <c r="D80" s="60" t="s">
        <v>57</v>
      </c>
      <c r="E80" s="60" t="s">
        <v>1516</v>
      </c>
      <c r="F80" s="64">
        <v>45966</v>
      </c>
      <c r="G80" s="13">
        <v>45994</v>
      </c>
      <c r="H80" s="31" t="s">
        <v>1905</v>
      </c>
      <c r="I80" s="5">
        <v>133</v>
      </c>
      <c r="J80" s="5" t="s">
        <v>778</v>
      </c>
      <c r="K80" s="5" t="s">
        <v>1905</v>
      </c>
      <c r="L80" s="5">
        <v>164</v>
      </c>
      <c r="M80" s="5" t="s">
        <v>778</v>
      </c>
      <c r="N80" s="5" t="s">
        <v>1905</v>
      </c>
      <c r="O80" s="5">
        <v>329</v>
      </c>
      <c r="P80" s="5" t="s">
        <v>778</v>
      </c>
      <c r="Q80" s="5" t="s">
        <v>1905</v>
      </c>
      <c r="R80" s="5">
        <v>625</v>
      </c>
      <c r="S80" s="32" t="s">
        <v>778</v>
      </c>
      <c r="T80" s="31" t="s">
        <v>115</v>
      </c>
      <c r="U80" s="5" t="s">
        <v>115</v>
      </c>
      <c r="V80" s="5" t="s">
        <v>115</v>
      </c>
      <c r="W80" s="5" t="s">
        <v>115</v>
      </c>
      <c r="X80" s="5" t="s">
        <v>115</v>
      </c>
      <c r="Y80" s="5" t="s">
        <v>115</v>
      </c>
      <c r="Z80" s="5" t="s">
        <v>115</v>
      </c>
      <c r="AA80" s="5" t="s">
        <v>115</v>
      </c>
      <c r="AB80" s="5" t="s">
        <v>115</v>
      </c>
      <c r="AC80" s="5" t="s">
        <v>115</v>
      </c>
      <c r="AD80" s="5" t="s">
        <v>115</v>
      </c>
      <c r="AE80" s="32" t="s">
        <v>115</v>
      </c>
      <c r="AF80" s="31" t="s">
        <v>1904</v>
      </c>
      <c r="AG80" s="5">
        <v>57</v>
      </c>
      <c r="AH80" s="5">
        <v>57</v>
      </c>
      <c r="AI80" s="5">
        <v>114</v>
      </c>
      <c r="AJ80" s="5">
        <v>114</v>
      </c>
      <c r="AK80" s="32" t="s">
        <v>1232</v>
      </c>
      <c r="AL80" s="27"/>
    </row>
    <row r="81" spans="1:38" ht="13.5" customHeight="1" x14ac:dyDescent="0.25">
      <c r="A81" s="3">
        <v>28</v>
      </c>
      <c r="B81" s="60"/>
      <c r="C81" s="60"/>
      <c r="D81" s="60"/>
      <c r="E81" s="60"/>
      <c r="F81" s="64"/>
      <c r="G81" s="13">
        <v>45996</v>
      </c>
      <c r="H81" s="31" t="s">
        <v>1906</v>
      </c>
      <c r="I81" s="5">
        <v>121</v>
      </c>
      <c r="J81" s="5" t="s">
        <v>203</v>
      </c>
      <c r="K81" s="5" t="s">
        <v>1906</v>
      </c>
      <c r="L81" s="5">
        <v>121</v>
      </c>
      <c r="M81" s="5" t="s">
        <v>203</v>
      </c>
      <c r="N81" s="5" t="s">
        <v>1906</v>
      </c>
      <c r="O81" s="5">
        <v>295</v>
      </c>
      <c r="P81" s="5" t="s">
        <v>1140</v>
      </c>
      <c r="Q81" s="5" t="s">
        <v>1906</v>
      </c>
      <c r="R81" s="5">
        <v>593</v>
      </c>
      <c r="S81" s="32" t="s">
        <v>1140</v>
      </c>
      <c r="T81" s="31" t="s">
        <v>115</v>
      </c>
      <c r="U81" s="5" t="s">
        <v>115</v>
      </c>
      <c r="V81" s="5" t="s">
        <v>115</v>
      </c>
      <c r="W81" s="5" t="s">
        <v>115</v>
      </c>
      <c r="X81" s="5" t="s">
        <v>115</v>
      </c>
      <c r="Y81" s="5" t="s">
        <v>115</v>
      </c>
      <c r="Z81" s="5" t="s">
        <v>115</v>
      </c>
      <c r="AA81" s="5" t="s">
        <v>115</v>
      </c>
      <c r="AB81" s="5" t="s">
        <v>115</v>
      </c>
      <c r="AC81" s="5" t="s">
        <v>115</v>
      </c>
      <c r="AD81" s="5" t="s">
        <v>115</v>
      </c>
      <c r="AE81" s="32" t="s">
        <v>115</v>
      </c>
      <c r="AF81" s="31" t="s">
        <v>1902</v>
      </c>
      <c r="AG81" s="5">
        <v>80</v>
      </c>
      <c r="AH81" s="5">
        <v>80</v>
      </c>
      <c r="AI81" s="5">
        <v>160</v>
      </c>
      <c r="AJ81" s="5">
        <v>160</v>
      </c>
      <c r="AK81" s="32" t="s">
        <v>1232</v>
      </c>
      <c r="AL81" s="27"/>
    </row>
    <row r="82" spans="1:38" ht="13.5" customHeight="1" x14ac:dyDescent="0.25">
      <c r="A82" s="3">
        <v>28</v>
      </c>
      <c r="B82" s="60"/>
      <c r="C82" s="60"/>
      <c r="D82" s="60"/>
      <c r="E82" s="60"/>
      <c r="F82" s="64"/>
      <c r="G82" s="13">
        <v>45998</v>
      </c>
      <c r="H82" s="31" t="s">
        <v>1907</v>
      </c>
      <c r="I82" s="5">
        <v>147</v>
      </c>
      <c r="J82" s="5" t="s">
        <v>210</v>
      </c>
      <c r="K82" s="5" t="s">
        <v>1907</v>
      </c>
      <c r="L82" s="5">
        <v>147</v>
      </c>
      <c r="M82" s="5" t="s">
        <v>210</v>
      </c>
      <c r="N82" s="5" t="s">
        <v>1907</v>
      </c>
      <c r="O82" s="5">
        <v>341</v>
      </c>
      <c r="P82" s="5" t="s">
        <v>778</v>
      </c>
      <c r="Q82" s="5" t="s">
        <v>1907</v>
      </c>
      <c r="R82" s="5">
        <v>660</v>
      </c>
      <c r="S82" s="32" t="s">
        <v>687</v>
      </c>
      <c r="T82" s="31" t="s">
        <v>115</v>
      </c>
      <c r="U82" s="5" t="s">
        <v>115</v>
      </c>
      <c r="V82" s="5" t="s">
        <v>115</v>
      </c>
      <c r="W82" s="5" t="s">
        <v>115</v>
      </c>
      <c r="X82" s="5" t="s">
        <v>115</v>
      </c>
      <c r="Y82" s="5" t="s">
        <v>115</v>
      </c>
      <c r="Z82" s="5" t="s">
        <v>115</v>
      </c>
      <c r="AA82" s="5" t="s">
        <v>115</v>
      </c>
      <c r="AB82" s="5" t="s">
        <v>115</v>
      </c>
      <c r="AC82" s="5" t="s">
        <v>115</v>
      </c>
      <c r="AD82" s="5" t="s">
        <v>115</v>
      </c>
      <c r="AE82" s="32" t="s">
        <v>115</v>
      </c>
      <c r="AF82" s="31" t="s">
        <v>1902</v>
      </c>
      <c r="AG82" s="5">
        <v>70</v>
      </c>
      <c r="AH82" s="5">
        <v>70</v>
      </c>
      <c r="AI82" s="5">
        <v>140</v>
      </c>
      <c r="AJ82" s="5">
        <v>140</v>
      </c>
      <c r="AK82" s="32" t="s">
        <v>1232</v>
      </c>
      <c r="AL82" s="27"/>
    </row>
    <row r="83" spans="1:38" ht="13.5" customHeight="1" x14ac:dyDescent="0.25">
      <c r="A83" s="3">
        <v>29</v>
      </c>
      <c r="B83" s="60" t="s">
        <v>40</v>
      </c>
      <c r="C83" s="60" t="s">
        <v>479</v>
      </c>
      <c r="D83" s="60" t="s">
        <v>16</v>
      </c>
      <c r="E83" s="60" t="s">
        <v>192</v>
      </c>
      <c r="F83" s="64">
        <v>45945</v>
      </c>
      <c r="G83" s="13">
        <v>45973</v>
      </c>
      <c r="H83" s="31" t="s">
        <v>2045</v>
      </c>
      <c r="I83" s="5">
        <v>131</v>
      </c>
      <c r="J83" s="5" t="s">
        <v>95</v>
      </c>
      <c r="K83" s="5" t="s">
        <v>659</v>
      </c>
      <c r="L83" s="5" t="s">
        <v>659</v>
      </c>
      <c r="M83" s="5" t="s">
        <v>659</v>
      </c>
      <c r="N83" s="5" t="s">
        <v>659</v>
      </c>
      <c r="O83" s="5" t="s">
        <v>659</v>
      </c>
      <c r="P83" s="5" t="s">
        <v>659</v>
      </c>
      <c r="Q83" s="5" t="s">
        <v>2047</v>
      </c>
      <c r="R83" s="5">
        <v>686</v>
      </c>
      <c r="S83" s="32" t="s">
        <v>92</v>
      </c>
      <c r="T83" s="31" t="s">
        <v>692</v>
      </c>
      <c r="U83" s="5">
        <v>162</v>
      </c>
      <c r="V83" s="5" t="s">
        <v>98</v>
      </c>
      <c r="W83" s="5" t="s">
        <v>692</v>
      </c>
      <c r="X83" s="5">
        <v>162</v>
      </c>
      <c r="Y83" s="5" t="s">
        <v>98</v>
      </c>
      <c r="Z83" s="5" t="s">
        <v>692</v>
      </c>
      <c r="AA83" s="5">
        <v>366.42</v>
      </c>
      <c r="AB83" s="5" t="s">
        <v>700</v>
      </c>
      <c r="AC83" s="5" t="s">
        <v>692</v>
      </c>
      <c r="AD83" s="5">
        <v>732.84</v>
      </c>
      <c r="AE83" s="32" t="s">
        <v>700</v>
      </c>
      <c r="AF83" s="31" t="s">
        <v>2048</v>
      </c>
      <c r="AG83" s="5">
        <v>79.989999999999995</v>
      </c>
      <c r="AH83" s="5">
        <v>79.989999999999995</v>
      </c>
      <c r="AI83" s="5">
        <v>159.97999999999999</v>
      </c>
      <c r="AJ83" s="5">
        <v>159.97999999999999</v>
      </c>
      <c r="AK83" s="32" t="s">
        <v>694</v>
      </c>
      <c r="AL83" s="27"/>
    </row>
    <row r="84" spans="1:38" ht="13.5" customHeight="1" x14ac:dyDescent="0.25">
      <c r="A84" s="3">
        <v>29</v>
      </c>
      <c r="B84" s="60"/>
      <c r="C84" s="60"/>
      <c r="D84" s="60"/>
      <c r="E84" s="60"/>
      <c r="F84" s="64"/>
      <c r="G84" s="13">
        <v>45975</v>
      </c>
      <c r="H84" s="31" t="s">
        <v>2046</v>
      </c>
      <c r="I84" s="5">
        <v>116</v>
      </c>
      <c r="J84" s="5" t="s">
        <v>95</v>
      </c>
      <c r="K84" s="5" t="s">
        <v>659</v>
      </c>
      <c r="L84" s="5" t="s">
        <v>659</v>
      </c>
      <c r="M84" s="5" t="s">
        <v>659</v>
      </c>
      <c r="N84" s="5" t="s">
        <v>2047</v>
      </c>
      <c r="O84" s="5">
        <v>353</v>
      </c>
      <c r="P84" s="5" t="s">
        <v>92</v>
      </c>
      <c r="Q84" s="5" t="s">
        <v>2047</v>
      </c>
      <c r="R84" s="5">
        <v>686</v>
      </c>
      <c r="S84" s="32" t="s">
        <v>92</v>
      </c>
      <c r="T84" s="31" t="s">
        <v>701</v>
      </c>
      <c r="U84" s="5">
        <v>215</v>
      </c>
      <c r="V84" s="5" t="s">
        <v>102</v>
      </c>
      <c r="W84" s="5" t="s">
        <v>701</v>
      </c>
      <c r="X84" s="5">
        <v>215</v>
      </c>
      <c r="Y84" s="5" t="s">
        <v>102</v>
      </c>
      <c r="Z84" s="5" t="s">
        <v>701</v>
      </c>
      <c r="AA84" s="5">
        <v>480.86</v>
      </c>
      <c r="AB84" s="5" t="s">
        <v>98</v>
      </c>
      <c r="AC84" s="5" t="s">
        <v>702</v>
      </c>
      <c r="AD84" s="5">
        <v>957</v>
      </c>
      <c r="AE84" s="32" t="s">
        <v>703</v>
      </c>
      <c r="AF84" s="31" t="s">
        <v>2048</v>
      </c>
      <c r="AG84" s="5">
        <v>89.99</v>
      </c>
      <c r="AH84" s="5">
        <v>89.99</v>
      </c>
      <c r="AI84" s="5">
        <v>179.98</v>
      </c>
      <c r="AJ84" s="5">
        <v>179.98</v>
      </c>
      <c r="AK84" s="32" t="s">
        <v>694</v>
      </c>
      <c r="AL84" s="27"/>
    </row>
    <row r="85" spans="1:38" ht="13.5" customHeight="1" x14ac:dyDescent="0.25">
      <c r="A85" s="3">
        <v>29</v>
      </c>
      <c r="B85" s="60"/>
      <c r="C85" s="60"/>
      <c r="D85" s="60"/>
      <c r="E85" s="60"/>
      <c r="F85" s="64"/>
      <c r="G85" s="13">
        <v>45977</v>
      </c>
      <c r="H85" s="31" t="s">
        <v>659</v>
      </c>
      <c r="I85" s="5" t="s">
        <v>659</v>
      </c>
      <c r="J85" s="5" t="s">
        <v>659</v>
      </c>
      <c r="K85" s="5" t="s">
        <v>659</v>
      </c>
      <c r="L85" s="5" t="s">
        <v>659</v>
      </c>
      <c r="M85" s="5" t="s">
        <v>659</v>
      </c>
      <c r="N85" s="5" t="s">
        <v>659</v>
      </c>
      <c r="O85" s="5" t="s">
        <v>659</v>
      </c>
      <c r="P85" s="5" t="s">
        <v>659</v>
      </c>
      <c r="Q85" s="5" t="s">
        <v>659</v>
      </c>
      <c r="R85" s="5" t="s">
        <v>659</v>
      </c>
      <c r="S85" s="32" t="s">
        <v>659</v>
      </c>
      <c r="T85" s="31" t="s">
        <v>692</v>
      </c>
      <c r="U85" s="5">
        <v>162</v>
      </c>
      <c r="V85" s="5" t="s">
        <v>98</v>
      </c>
      <c r="W85" s="5" t="s">
        <v>692</v>
      </c>
      <c r="X85" s="5">
        <v>162</v>
      </c>
      <c r="Y85" s="5" t="s">
        <v>98</v>
      </c>
      <c r="Z85" s="5" t="s">
        <v>692</v>
      </c>
      <c r="AA85" s="5">
        <v>366.42</v>
      </c>
      <c r="AB85" s="5" t="s">
        <v>700</v>
      </c>
      <c r="AC85" s="5" t="s">
        <v>704</v>
      </c>
      <c r="AD85" s="5">
        <v>732.84</v>
      </c>
      <c r="AE85" s="32" t="s">
        <v>700</v>
      </c>
      <c r="AF85" s="31" t="s">
        <v>2048</v>
      </c>
      <c r="AG85" s="5">
        <v>69.989999999999995</v>
      </c>
      <c r="AH85" s="5">
        <v>69.989999999999995</v>
      </c>
      <c r="AI85" s="5">
        <v>139.97999999999999</v>
      </c>
      <c r="AJ85" s="5">
        <v>139.97999999999999</v>
      </c>
      <c r="AK85" s="32" t="s">
        <v>694</v>
      </c>
      <c r="AL85" s="27"/>
    </row>
    <row r="86" spans="1:38" ht="13.5" customHeight="1" x14ac:dyDescent="0.25">
      <c r="A86" s="3">
        <v>30</v>
      </c>
      <c r="B86" s="60" t="s">
        <v>8</v>
      </c>
      <c r="C86" s="60" t="s">
        <v>134</v>
      </c>
      <c r="D86" s="60" t="s">
        <v>9</v>
      </c>
      <c r="E86" s="60" t="s">
        <v>135</v>
      </c>
      <c r="F86" s="64">
        <v>45929</v>
      </c>
      <c r="G86" s="13">
        <v>45957</v>
      </c>
      <c r="H86" s="31" t="s">
        <v>2049</v>
      </c>
      <c r="I86" s="5">
        <v>106</v>
      </c>
      <c r="J86" s="5" t="s">
        <v>89</v>
      </c>
      <c r="K86" s="5" t="s">
        <v>2049</v>
      </c>
      <c r="L86" s="5">
        <v>106</v>
      </c>
      <c r="M86" s="5" t="s">
        <v>89</v>
      </c>
      <c r="N86" s="5" t="s">
        <v>2049</v>
      </c>
      <c r="O86" s="5">
        <v>266</v>
      </c>
      <c r="P86" s="5" t="s">
        <v>89</v>
      </c>
      <c r="Q86" s="5" t="s">
        <v>659</v>
      </c>
      <c r="R86" s="5" t="s">
        <v>659</v>
      </c>
      <c r="S86" s="32" t="s">
        <v>659</v>
      </c>
      <c r="T86" s="31" t="s">
        <v>137</v>
      </c>
      <c r="U86" s="5">
        <v>124</v>
      </c>
      <c r="V86" s="5" t="s">
        <v>89</v>
      </c>
      <c r="W86" s="5" t="s">
        <v>137</v>
      </c>
      <c r="X86" s="5">
        <v>124</v>
      </c>
      <c r="Y86" s="5" t="s">
        <v>89</v>
      </c>
      <c r="Z86" s="5" t="s">
        <v>141</v>
      </c>
      <c r="AA86" s="5">
        <v>302</v>
      </c>
      <c r="AB86" s="5" t="s">
        <v>102</v>
      </c>
      <c r="AC86" s="5" t="s">
        <v>137</v>
      </c>
      <c r="AD86" s="5">
        <v>792</v>
      </c>
      <c r="AE86" s="32" t="s">
        <v>138</v>
      </c>
      <c r="AF86" s="31" t="s">
        <v>2050</v>
      </c>
      <c r="AG86" s="5">
        <v>197.8</v>
      </c>
      <c r="AH86" s="5">
        <v>197.8</v>
      </c>
      <c r="AI86" s="5">
        <v>395.6</v>
      </c>
      <c r="AJ86" s="5">
        <v>593.4</v>
      </c>
      <c r="AK86" s="32" t="s">
        <v>139</v>
      </c>
      <c r="AL86" s="27"/>
    </row>
    <row r="87" spans="1:38" ht="13.5" customHeight="1" x14ac:dyDescent="0.25">
      <c r="A87" s="3">
        <v>30</v>
      </c>
      <c r="B87" s="60"/>
      <c r="C87" s="60"/>
      <c r="D87" s="60"/>
      <c r="E87" s="60"/>
      <c r="F87" s="65"/>
      <c r="G87" s="13">
        <v>45959</v>
      </c>
      <c r="H87" s="31" t="s">
        <v>659</v>
      </c>
      <c r="I87" s="5" t="s">
        <v>659</v>
      </c>
      <c r="J87" s="5" t="s">
        <v>659</v>
      </c>
      <c r="K87" s="5" t="s">
        <v>659</v>
      </c>
      <c r="L87" s="5" t="s">
        <v>659</v>
      </c>
      <c r="M87" s="5" t="s">
        <v>659</v>
      </c>
      <c r="N87" s="5" t="s">
        <v>659</v>
      </c>
      <c r="O87" s="5" t="s">
        <v>659</v>
      </c>
      <c r="P87" s="5" t="s">
        <v>659</v>
      </c>
      <c r="Q87" s="5" t="s">
        <v>659</v>
      </c>
      <c r="R87" s="5" t="s">
        <v>659</v>
      </c>
      <c r="S87" s="32" t="s">
        <v>659</v>
      </c>
      <c r="T87" s="31" t="s">
        <v>140</v>
      </c>
      <c r="U87" s="5">
        <v>113</v>
      </c>
      <c r="V87" s="5" t="s">
        <v>89</v>
      </c>
      <c r="W87" s="5" t="s">
        <v>140</v>
      </c>
      <c r="X87" s="5">
        <v>113</v>
      </c>
      <c r="Y87" s="5" t="s">
        <v>89</v>
      </c>
      <c r="Z87" s="5" t="s">
        <v>140</v>
      </c>
      <c r="AA87" s="5">
        <v>268</v>
      </c>
      <c r="AB87" s="5" t="s">
        <v>89</v>
      </c>
      <c r="AC87" s="5" t="s">
        <v>140</v>
      </c>
      <c r="AD87" s="5">
        <v>792</v>
      </c>
      <c r="AE87" s="32" t="s">
        <v>138</v>
      </c>
      <c r="AF87" s="31" t="s">
        <v>2050</v>
      </c>
      <c r="AG87" s="5">
        <v>197.8</v>
      </c>
      <c r="AH87" s="5">
        <v>197.8</v>
      </c>
      <c r="AI87" s="5">
        <v>395.6</v>
      </c>
      <c r="AJ87" s="5">
        <v>593.4</v>
      </c>
      <c r="AK87" s="32" t="s">
        <v>139</v>
      </c>
      <c r="AL87" s="27"/>
    </row>
    <row r="88" spans="1:38" ht="13.5" customHeight="1" x14ac:dyDescent="0.25">
      <c r="A88" s="3">
        <v>30</v>
      </c>
      <c r="B88" s="60"/>
      <c r="C88" s="60"/>
      <c r="D88" s="60"/>
      <c r="E88" s="60"/>
      <c r="F88" s="65"/>
      <c r="G88" s="13">
        <v>45961</v>
      </c>
      <c r="H88" s="31" t="s">
        <v>659</v>
      </c>
      <c r="I88" s="5" t="s">
        <v>659</v>
      </c>
      <c r="J88" s="5" t="s">
        <v>659</v>
      </c>
      <c r="K88" s="5" t="s">
        <v>659</v>
      </c>
      <c r="L88" s="5" t="s">
        <v>659</v>
      </c>
      <c r="M88" s="5" t="s">
        <v>659</v>
      </c>
      <c r="N88" s="5" t="s">
        <v>659</v>
      </c>
      <c r="O88" s="5" t="s">
        <v>659</v>
      </c>
      <c r="P88" s="5" t="s">
        <v>659</v>
      </c>
      <c r="Q88" s="5" t="s">
        <v>659</v>
      </c>
      <c r="R88" s="5" t="s">
        <v>659</v>
      </c>
      <c r="S88" s="32" t="s">
        <v>659</v>
      </c>
      <c r="T88" s="31" t="s">
        <v>140</v>
      </c>
      <c r="U88" s="5">
        <v>82</v>
      </c>
      <c r="V88" s="5" t="s">
        <v>88</v>
      </c>
      <c r="W88" s="5" t="s">
        <v>140</v>
      </c>
      <c r="X88" s="5">
        <v>82</v>
      </c>
      <c r="Y88" s="5" t="s">
        <v>88</v>
      </c>
      <c r="Z88" s="5" t="s">
        <v>140</v>
      </c>
      <c r="AA88" s="5">
        <v>208</v>
      </c>
      <c r="AB88" s="5" t="s">
        <v>89</v>
      </c>
      <c r="AC88" s="5" t="s">
        <v>140</v>
      </c>
      <c r="AD88" s="5">
        <v>684</v>
      </c>
      <c r="AE88" s="32" t="s">
        <v>138</v>
      </c>
      <c r="AF88" s="31" t="s">
        <v>2050</v>
      </c>
      <c r="AG88" s="5">
        <v>197.8</v>
      </c>
      <c r="AH88" s="5">
        <v>197.8</v>
      </c>
      <c r="AI88" s="5">
        <v>395.6</v>
      </c>
      <c r="AJ88" s="5">
        <v>593.4</v>
      </c>
      <c r="AK88" s="32" t="s">
        <v>139</v>
      </c>
      <c r="AL88" s="27"/>
    </row>
    <row r="89" spans="1:38" ht="13.5" customHeight="1" x14ac:dyDescent="0.25">
      <c r="A89" s="3">
        <v>31</v>
      </c>
      <c r="B89" s="60" t="s">
        <v>77</v>
      </c>
      <c r="C89" s="60" t="s">
        <v>776</v>
      </c>
      <c r="D89" s="60" t="s">
        <v>779</v>
      </c>
      <c r="E89" s="60" t="s">
        <v>780</v>
      </c>
      <c r="F89" s="64">
        <v>45948</v>
      </c>
      <c r="G89" s="13">
        <v>45977</v>
      </c>
      <c r="H89" s="31" t="s">
        <v>659</v>
      </c>
      <c r="I89" s="5" t="s">
        <v>659</v>
      </c>
      <c r="J89" s="5" t="s">
        <v>659</v>
      </c>
      <c r="K89" s="5" t="s">
        <v>659</v>
      </c>
      <c r="L89" s="5" t="s">
        <v>659</v>
      </c>
      <c r="M89" s="5" t="s">
        <v>659</v>
      </c>
      <c r="N89" s="5" t="s">
        <v>659</v>
      </c>
      <c r="O89" s="5" t="s">
        <v>659</v>
      </c>
      <c r="P89" s="5" t="s">
        <v>659</v>
      </c>
      <c r="Q89" s="5" t="s">
        <v>659</v>
      </c>
      <c r="R89" s="5" t="s">
        <v>659</v>
      </c>
      <c r="S89" s="32" t="s">
        <v>659</v>
      </c>
      <c r="T89" s="31" t="s">
        <v>783</v>
      </c>
      <c r="U89" s="5">
        <v>45</v>
      </c>
      <c r="V89" s="5" t="s">
        <v>95</v>
      </c>
      <c r="W89" s="5" t="s">
        <v>783</v>
      </c>
      <c r="X89" s="5">
        <v>66</v>
      </c>
      <c r="Y89" s="5" t="s">
        <v>95</v>
      </c>
      <c r="Z89" s="5" t="s">
        <v>783</v>
      </c>
      <c r="AA89" s="5">
        <v>113</v>
      </c>
      <c r="AB89" s="5" t="s">
        <v>95</v>
      </c>
      <c r="AC89" s="5" t="s">
        <v>783</v>
      </c>
      <c r="AD89" s="5">
        <v>279</v>
      </c>
      <c r="AE89" s="32" t="s">
        <v>95</v>
      </c>
      <c r="AF89" s="31" t="s">
        <v>1937</v>
      </c>
      <c r="AG89" s="5">
        <v>41</v>
      </c>
      <c r="AH89" s="5">
        <v>41</v>
      </c>
      <c r="AI89" s="5">
        <v>82</v>
      </c>
      <c r="AJ89" s="5">
        <v>123</v>
      </c>
      <c r="AK89" s="32" t="s">
        <v>781</v>
      </c>
      <c r="AL89" s="27"/>
    </row>
    <row r="90" spans="1:38" ht="13.5" customHeight="1" x14ac:dyDescent="0.25">
      <c r="A90" s="3">
        <v>31</v>
      </c>
      <c r="B90" s="60"/>
      <c r="C90" s="60"/>
      <c r="D90" s="60"/>
      <c r="E90" s="60"/>
      <c r="F90" s="64"/>
      <c r="G90" s="13">
        <v>45979</v>
      </c>
      <c r="H90" s="31" t="s">
        <v>2051</v>
      </c>
      <c r="I90" s="5">
        <v>133</v>
      </c>
      <c r="J90" s="5" t="s">
        <v>666</v>
      </c>
      <c r="K90" s="5" t="s">
        <v>2051</v>
      </c>
      <c r="L90" s="5">
        <v>133</v>
      </c>
      <c r="M90" s="5" t="s">
        <v>666</v>
      </c>
      <c r="N90" s="5" t="s">
        <v>2052</v>
      </c>
      <c r="O90" s="5">
        <v>281</v>
      </c>
      <c r="P90" s="5" t="s">
        <v>778</v>
      </c>
      <c r="Q90" s="5" t="s">
        <v>2051</v>
      </c>
      <c r="R90" s="5">
        <v>609</v>
      </c>
      <c r="S90" s="32" t="s">
        <v>784</v>
      </c>
      <c r="T90" s="31" t="s">
        <v>115</v>
      </c>
      <c r="U90" s="5" t="s">
        <v>115</v>
      </c>
      <c r="V90" s="5" t="s">
        <v>115</v>
      </c>
      <c r="W90" s="5" t="s">
        <v>115</v>
      </c>
      <c r="X90" s="5" t="s">
        <v>115</v>
      </c>
      <c r="Y90" s="5" t="s">
        <v>115</v>
      </c>
      <c r="Z90" s="5" t="s">
        <v>115</v>
      </c>
      <c r="AA90" s="5" t="s">
        <v>115</v>
      </c>
      <c r="AB90" s="5" t="s">
        <v>115</v>
      </c>
      <c r="AC90" s="5" t="s">
        <v>115</v>
      </c>
      <c r="AD90" s="5" t="s">
        <v>115</v>
      </c>
      <c r="AE90" s="32" t="s">
        <v>115</v>
      </c>
      <c r="AF90" s="31" t="s">
        <v>1937</v>
      </c>
      <c r="AG90" s="5">
        <v>30</v>
      </c>
      <c r="AH90" s="5">
        <v>30</v>
      </c>
      <c r="AI90" s="5">
        <v>60</v>
      </c>
      <c r="AJ90" s="5">
        <v>90</v>
      </c>
      <c r="AK90" s="32" t="s">
        <v>781</v>
      </c>
      <c r="AL90" s="27"/>
    </row>
    <row r="91" spans="1:38" ht="13.5" customHeight="1" x14ac:dyDescent="0.25">
      <c r="A91" s="3">
        <v>31</v>
      </c>
      <c r="B91" s="60"/>
      <c r="C91" s="60"/>
      <c r="D91" s="60"/>
      <c r="E91" s="60"/>
      <c r="F91" s="64"/>
      <c r="G91" s="13">
        <v>45981</v>
      </c>
      <c r="H91" s="31" t="s">
        <v>659</v>
      </c>
      <c r="I91" s="5" t="s">
        <v>659</v>
      </c>
      <c r="J91" s="5" t="s">
        <v>659</v>
      </c>
      <c r="K91" s="5" t="s">
        <v>659</v>
      </c>
      <c r="L91" s="5" t="s">
        <v>659</v>
      </c>
      <c r="M91" s="5" t="s">
        <v>659</v>
      </c>
      <c r="N91" s="5" t="s">
        <v>659</v>
      </c>
      <c r="O91" s="5" t="s">
        <v>659</v>
      </c>
      <c r="P91" s="5" t="s">
        <v>659</v>
      </c>
      <c r="Q91" s="5" t="s">
        <v>659</v>
      </c>
      <c r="R91" s="5" t="s">
        <v>659</v>
      </c>
      <c r="S91" s="32" t="s">
        <v>659</v>
      </c>
      <c r="T91" s="31" t="s">
        <v>783</v>
      </c>
      <c r="U91" s="5">
        <v>53</v>
      </c>
      <c r="V91" s="5" t="s">
        <v>95</v>
      </c>
      <c r="W91" s="5" t="s">
        <v>783</v>
      </c>
      <c r="X91" s="5">
        <v>76</v>
      </c>
      <c r="Y91" s="5" t="s">
        <v>95</v>
      </c>
      <c r="Z91" s="5" t="s">
        <v>783</v>
      </c>
      <c r="AA91" s="5">
        <v>138</v>
      </c>
      <c r="AB91" s="5" t="s">
        <v>95</v>
      </c>
      <c r="AC91" s="5" t="s">
        <v>783</v>
      </c>
      <c r="AD91" s="5">
        <v>277</v>
      </c>
      <c r="AE91" s="32" t="s">
        <v>95</v>
      </c>
      <c r="AF91" s="31" t="s">
        <v>1937</v>
      </c>
      <c r="AG91" s="5">
        <v>28</v>
      </c>
      <c r="AH91" s="5">
        <v>28</v>
      </c>
      <c r="AI91" s="5">
        <v>56</v>
      </c>
      <c r="AJ91" s="5">
        <v>83</v>
      </c>
      <c r="AK91" s="32" t="s">
        <v>781</v>
      </c>
      <c r="AL91" s="27"/>
    </row>
    <row r="92" spans="1:38" ht="13.5" customHeight="1" x14ac:dyDescent="0.25">
      <c r="A92" s="3">
        <v>32</v>
      </c>
      <c r="B92" s="60" t="s">
        <v>65</v>
      </c>
      <c r="C92" s="60" t="s">
        <v>87</v>
      </c>
      <c r="D92" s="60" t="s">
        <v>66</v>
      </c>
      <c r="E92" s="60" t="s">
        <v>87</v>
      </c>
      <c r="F92" s="64">
        <v>45941</v>
      </c>
      <c r="G92" s="13">
        <v>45970</v>
      </c>
      <c r="H92" s="31" t="s">
        <v>659</v>
      </c>
      <c r="I92" s="5" t="s">
        <v>659</v>
      </c>
      <c r="J92" s="5" t="s">
        <v>659</v>
      </c>
      <c r="K92" s="5" t="s">
        <v>143</v>
      </c>
      <c r="L92" s="5">
        <v>56.99</v>
      </c>
      <c r="M92" s="5" t="s">
        <v>98</v>
      </c>
      <c r="N92" s="5" t="s">
        <v>659</v>
      </c>
      <c r="O92" s="5" t="s">
        <v>659</v>
      </c>
      <c r="P92" s="5" t="s">
        <v>659</v>
      </c>
      <c r="Q92" s="5" t="s">
        <v>659</v>
      </c>
      <c r="R92" s="5" t="s">
        <v>659</v>
      </c>
      <c r="S92" s="32" t="s">
        <v>659</v>
      </c>
      <c r="T92" s="31" t="s">
        <v>145</v>
      </c>
      <c r="U92" s="5">
        <v>47.99</v>
      </c>
      <c r="V92" s="5" t="s">
        <v>95</v>
      </c>
      <c r="W92" s="5" t="s">
        <v>145</v>
      </c>
      <c r="X92" s="5">
        <v>73</v>
      </c>
      <c r="Y92" s="5" t="s">
        <v>98</v>
      </c>
      <c r="Z92" s="5" t="s">
        <v>145</v>
      </c>
      <c r="AA92" s="5">
        <v>129.32</v>
      </c>
      <c r="AB92" s="5" t="s">
        <v>104</v>
      </c>
      <c r="AC92" s="5" t="s">
        <v>145</v>
      </c>
      <c r="AD92" s="5">
        <v>264.57</v>
      </c>
      <c r="AE92" s="32" t="s">
        <v>151</v>
      </c>
      <c r="AF92" s="31" t="s">
        <v>152</v>
      </c>
      <c r="AG92" s="5">
        <v>75.349999999999994</v>
      </c>
      <c r="AH92" s="5">
        <v>75.349999999999994</v>
      </c>
      <c r="AI92" s="5">
        <v>150.69999999999999</v>
      </c>
      <c r="AJ92" s="5">
        <v>239.6</v>
      </c>
      <c r="AK92" s="32" t="s">
        <v>147</v>
      </c>
      <c r="AL92" s="27"/>
    </row>
    <row r="93" spans="1:38" ht="13.5" customHeight="1" x14ac:dyDescent="0.25">
      <c r="A93" s="3">
        <v>32</v>
      </c>
      <c r="B93" s="60"/>
      <c r="C93" s="60"/>
      <c r="D93" s="60"/>
      <c r="E93" s="60"/>
      <c r="F93" s="64"/>
      <c r="G93" s="13">
        <v>45972</v>
      </c>
      <c r="H93" s="31" t="s">
        <v>659</v>
      </c>
      <c r="I93" s="5" t="s">
        <v>659</v>
      </c>
      <c r="J93" s="5" t="s">
        <v>659</v>
      </c>
      <c r="K93" s="5" t="s">
        <v>143</v>
      </c>
      <c r="L93" s="5">
        <v>69.989999999999995</v>
      </c>
      <c r="M93" s="5" t="s">
        <v>98</v>
      </c>
      <c r="N93" s="5" t="s">
        <v>659</v>
      </c>
      <c r="O93" s="5" t="s">
        <v>659</v>
      </c>
      <c r="P93" s="5" t="s">
        <v>659</v>
      </c>
      <c r="Q93" s="5" t="s">
        <v>659</v>
      </c>
      <c r="R93" s="5" t="s">
        <v>659</v>
      </c>
      <c r="S93" s="32" t="s">
        <v>659</v>
      </c>
      <c r="T93" s="31" t="s">
        <v>145</v>
      </c>
      <c r="U93" s="5">
        <v>61.99</v>
      </c>
      <c r="V93" s="5" t="s">
        <v>95</v>
      </c>
      <c r="W93" s="5" t="s">
        <v>145</v>
      </c>
      <c r="X93" s="5">
        <v>87</v>
      </c>
      <c r="Y93" s="5" t="s">
        <v>98</v>
      </c>
      <c r="Z93" s="5" t="s">
        <v>145</v>
      </c>
      <c r="AA93" s="5">
        <v>160.42000000000002</v>
      </c>
      <c r="AB93" s="5" t="s">
        <v>104</v>
      </c>
      <c r="AC93" s="5" t="s">
        <v>145</v>
      </c>
      <c r="AD93" s="5">
        <v>354.96</v>
      </c>
      <c r="AE93" s="32" t="s">
        <v>96</v>
      </c>
      <c r="AF93" s="31" t="s">
        <v>149</v>
      </c>
      <c r="AG93" s="5">
        <v>66.8</v>
      </c>
      <c r="AH93" s="5">
        <v>66.8</v>
      </c>
      <c r="AI93" s="5">
        <v>133.6</v>
      </c>
      <c r="AJ93" s="5">
        <v>177.4</v>
      </c>
      <c r="AK93" s="32" t="s">
        <v>147</v>
      </c>
      <c r="AL93" s="27"/>
    </row>
    <row r="94" spans="1:38" ht="13.5" customHeight="1" x14ac:dyDescent="0.25">
      <c r="A94" s="3">
        <v>32</v>
      </c>
      <c r="B94" s="60"/>
      <c r="C94" s="60"/>
      <c r="D94" s="60"/>
      <c r="E94" s="60"/>
      <c r="F94" s="64"/>
      <c r="G94" s="13">
        <v>45974</v>
      </c>
      <c r="H94" s="31" t="s">
        <v>659</v>
      </c>
      <c r="I94" s="5" t="s">
        <v>659</v>
      </c>
      <c r="J94" s="5" t="s">
        <v>659</v>
      </c>
      <c r="K94" s="5" t="s">
        <v>143</v>
      </c>
      <c r="L94" s="5">
        <v>69.989999999999995</v>
      </c>
      <c r="M94" s="5" t="s">
        <v>98</v>
      </c>
      <c r="N94" s="5" t="s">
        <v>659</v>
      </c>
      <c r="O94" s="5" t="s">
        <v>659</v>
      </c>
      <c r="P94" s="5" t="s">
        <v>659</v>
      </c>
      <c r="Q94" s="5" t="s">
        <v>659</v>
      </c>
      <c r="R94" s="5" t="s">
        <v>659</v>
      </c>
      <c r="S94" s="32" t="s">
        <v>659</v>
      </c>
      <c r="T94" s="31" t="s">
        <v>145</v>
      </c>
      <c r="U94" s="5">
        <v>52.99</v>
      </c>
      <c r="V94" s="5" t="s">
        <v>95</v>
      </c>
      <c r="W94" s="5" t="s">
        <v>145</v>
      </c>
      <c r="X94" s="5">
        <v>77</v>
      </c>
      <c r="Y94" s="5" t="s">
        <v>98</v>
      </c>
      <c r="Z94" s="5" t="s">
        <v>145</v>
      </c>
      <c r="AA94" s="5">
        <v>139.87</v>
      </c>
      <c r="AB94" s="5" t="s">
        <v>104</v>
      </c>
      <c r="AC94" s="5" t="s">
        <v>145</v>
      </c>
      <c r="AD94" s="5">
        <v>318.45999999999998</v>
      </c>
      <c r="AE94" s="32" t="s">
        <v>96</v>
      </c>
      <c r="AF94" s="31" t="s">
        <v>149</v>
      </c>
      <c r="AG94" s="5">
        <v>55.8</v>
      </c>
      <c r="AH94" s="5">
        <v>55.8</v>
      </c>
      <c r="AI94" s="5">
        <v>117.6</v>
      </c>
      <c r="AJ94" s="5">
        <v>174.6</v>
      </c>
      <c r="AK94" s="32" t="s">
        <v>147</v>
      </c>
      <c r="AL94" s="27"/>
    </row>
    <row r="95" spans="1:38" ht="13.5" customHeight="1" x14ac:dyDescent="0.25">
      <c r="A95" s="3">
        <v>33</v>
      </c>
      <c r="B95" s="60" t="s">
        <v>19</v>
      </c>
      <c r="C95" s="60" t="s">
        <v>87</v>
      </c>
      <c r="D95" s="60" t="s">
        <v>30</v>
      </c>
      <c r="E95" s="60" t="s">
        <v>841</v>
      </c>
      <c r="F95" s="64">
        <v>45957</v>
      </c>
      <c r="G95" s="13">
        <v>45986</v>
      </c>
      <c r="H95" s="31" t="s">
        <v>659</v>
      </c>
      <c r="I95" s="5" t="s">
        <v>659</v>
      </c>
      <c r="J95" s="5" t="s">
        <v>659</v>
      </c>
      <c r="K95" s="5" t="s">
        <v>659</v>
      </c>
      <c r="L95" s="5" t="s">
        <v>659</v>
      </c>
      <c r="M95" s="5" t="s">
        <v>659</v>
      </c>
      <c r="N95" s="5" t="s">
        <v>659</v>
      </c>
      <c r="O95" s="5" t="s">
        <v>659</v>
      </c>
      <c r="P95" s="5" t="s">
        <v>659</v>
      </c>
      <c r="Q95" s="5" t="s">
        <v>659</v>
      </c>
      <c r="R95" s="5" t="s">
        <v>659</v>
      </c>
      <c r="S95" s="32" t="s">
        <v>659</v>
      </c>
      <c r="T95" s="31" t="s">
        <v>1227</v>
      </c>
      <c r="U95" s="5">
        <v>24</v>
      </c>
      <c r="V95" s="5" t="s">
        <v>735</v>
      </c>
      <c r="W95" s="5" t="s">
        <v>1227</v>
      </c>
      <c r="X95" s="5">
        <v>45.79</v>
      </c>
      <c r="Y95" s="5" t="s">
        <v>847</v>
      </c>
      <c r="Z95" s="5" t="s">
        <v>1227</v>
      </c>
      <c r="AA95" s="5">
        <v>111.52</v>
      </c>
      <c r="AB95" s="5" t="s">
        <v>89</v>
      </c>
      <c r="AC95" s="5" t="s">
        <v>1227</v>
      </c>
      <c r="AD95" s="5">
        <v>174.44</v>
      </c>
      <c r="AE95" s="32" t="s">
        <v>98</v>
      </c>
      <c r="AF95" s="31" t="s">
        <v>2053</v>
      </c>
      <c r="AG95" s="5">
        <v>195.9</v>
      </c>
      <c r="AH95" s="5">
        <v>195.9</v>
      </c>
      <c r="AI95" s="5">
        <v>391.8</v>
      </c>
      <c r="AJ95" s="5">
        <v>587.79999999999995</v>
      </c>
      <c r="AK95" s="32" t="s">
        <v>139</v>
      </c>
      <c r="AL95" s="27"/>
    </row>
    <row r="96" spans="1:38" ht="13.5" customHeight="1" x14ac:dyDescent="0.25">
      <c r="A96" s="3">
        <v>33</v>
      </c>
      <c r="B96" s="60"/>
      <c r="C96" s="60"/>
      <c r="D96" s="60"/>
      <c r="E96" s="60"/>
      <c r="F96" s="65"/>
      <c r="G96" s="13">
        <v>45988</v>
      </c>
      <c r="H96" s="31" t="s">
        <v>659</v>
      </c>
      <c r="I96" s="5" t="s">
        <v>659</v>
      </c>
      <c r="J96" s="5" t="s">
        <v>659</v>
      </c>
      <c r="K96" s="5" t="s">
        <v>659</v>
      </c>
      <c r="L96" s="5" t="s">
        <v>659</v>
      </c>
      <c r="M96" s="5" t="s">
        <v>659</v>
      </c>
      <c r="N96" s="5" t="s">
        <v>659</v>
      </c>
      <c r="O96" s="5" t="s">
        <v>659</v>
      </c>
      <c r="P96" s="5" t="s">
        <v>659</v>
      </c>
      <c r="Q96" s="5" t="s">
        <v>659</v>
      </c>
      <c r="R96" s="5" t="s">
        <v>659</v>
      </c>
      <c r="S96" s="32" t="s">
        <v>659</v>
      </c>
      <c r="T96" s="31" t="s">
        <v>1226</v>
      </c>
      <c r="U96" s="5">
        <v>43</v>
      </c>
      <c r="V96" s="5" t="s">
        <v>95</v>
      </c>
      <c r="W96" s="5" t="s">
        <v>1226</v>
      </c>
      <c r="X96" s="5">
        <v>88.47</v>
      </c>
      <c r="Y96" s="5" t="s">
        <v>98</v>
      </c>
      <c r="Z96" s="5" t="s">
        <v>1226</v>
      </c>
      <c r="AA96" s="5">
        <v>112.24</v>
      </c>
      <c r="AB96" s="5" t="s">
        <v>98</v>
      </c>
      <c r="AC96" s="5" t="s">
        <v>1226</v>
      </c>
      <c r="AD96" s="5">
        <v>254.71</v>
      </c>
      <c r="AE96" s="32" t="s">
        <v>98</v>
      </c>
      <c r="AF96" s="31" t="s">
        <v>2053</v>
      </c>
      <c r="AG96" s="5">
        <v>195.9</v>
      </c>
      <c r="AH96" s="5">
        <v>195.9</v>
      </c>
      <c r="AI96" s="5">
        <v>391.8</v>
      </c>
      <c r="AJ96" s="5">
        <v>587.79999999999995</v>
      </c>
      <c r="AK96" s="32" t="s">
        <v>139</v>
      </c>
      <c r="AL96" s="27"/>
    </row>
    <row r="97" spans="1:38" ht="13.5" customHeight="1" x14ac:dyDescent="0.25">
      <c r="A97" s="3">
        <v>33</v>
      </c>
      <c r="B97" s="60"/>
      <c r="C97" s="60"/>
      <c r="D97" s="60"/>
      <c r="E97" s="60"/>
      <c r="F97" s="65"/>
      <c r="G97" s="13">
        <v>45990</v>
      </c>
      <c r="H97" s="31" t="s">
        <v>659</v>
      </c>
      <c r="I97" s="5" t="s">
        <v>659</v>
      </c>
      <c r="J97" s="5" t="s">
        <v>659</v>
      </c>
      <c r="K97" s="5" t="s">
        <v>659</v>
      </c>
      <c r="L97" s="5" t="s">
        <v>659</v>
      </c>
      <c r="M97" s="5" t="s">
        <v>659</v>
      </c>
      <c r="N97" s="5" t="s">
        <v>659</v>
      </c>
      <c r="O97" s="5" t="s">
        <v>659</v>
      </c>
      <c r="P97" s="5" t="s">
        <v>659</v>
      </c>
      <c r="Q97" s="5" t="s">
        <v>659</v>
      </c>
      <c r="R97" s="5" t="s">
        <v>659</v>
      </c>
      <c r="S97" s="32" t="s">
        <v>659</v>
      </c>
      <c r="T97" s="31" t="s">
        <v>1226</v>
      </c>
      <c r="U97" s="5">
        <v>15</v>
      </c>
      <c r="V97" s="5" t="s">
        <v>104</v>
      </c>
      <c r="W97" s="5" t="s">
        <v>1226</v>
      </c>
      <c r="X97" s="5">
        <v>40</v>
      </c>
      <c r="Y97" s="5" t="s">
        <v>104</v>
      </c>
      <c r="Z97" s="5" t="s">
        <v>1226</v>
      </c>
      <c r="AA97" s="5">
        <v>72.290000000000006</v>
      </c>
      <c r="AB97" s="5" t="s">
        <v>98</v>
      </c>
      <c r="AC97" s="5" t="s">
        <v>1226</v>
      </c>
      <c r="AD97" s="5">
        <v>201.81</v>
      </c>
      <c r="AE97" s="32" t="s">
        <v>89</v>
      </c>
      <c r="AF97" s="31" t="s">
        <v>2053</v>
      </c>
      <c r="AG97" s="5">
        <v>195.9</v>
      </c>
      <c r="AH97" s="5">
        <v>195.9</v>
      </c>
      <c r="AI97" s="5">
        <v>391.8</v>
      </c>
      <c r="AJ97" s="5">
        <v>587.79999999999995</v>
      </c>
      <c r="AK97" s="32" t="s">
        <v>139</v>
      </c>
      <c r="AL97" s="27"/>
    </row>
    <row r="98" spans="1:38" ht="13.5" customHeight="1" x14ac:dyDescent="0.25">
      <c r="A98" s="3">
        <v>34</v>
      </c>
      <c r="B98" s="60" t="s">
        <v>241</v>
      </c>
      <c r="C98" s="60" t="s">
        <v>242</v>
      </c>
      <c r="D98" s="60" t="s">
        <v>41</v>
      </c>
      <c r="E98" s="60" t="s">
        <v>86</v>
      </c>
      <c r="F98" s="64">
        <v>45936</v>
      </c>
      <c r="G98" s="13">
        <v>45965</v>
      </c>
      <c r="H98" s="31" t="s">
        <v>659</v>
      </c>
      <c r="I98" s="5" t="s">
        <v>659</v>
      </c>
      <c r="J98" s="5" t="s">
        <v>659</v>
      </c>
      <c r="K98" s="5" t="s">
        <v>659</v>
      </c>
      <c r="L98" s="5" t="s">
        <v>659</v>
      </c>
      <c r="M98" s="5" t="s">
        <v>659</v>
      </c>
      <c r="N98" s="5" t="s">
        <v>659</v>
      </c>
      <c r="O98" s="5" t="s">
        <v>659</v>
      </c>
      <c r="P98" s="5" t="s">
        <v>659</v>
      </c>
      <c r="Q98" s="5" t="s">
        <v>659</v>
      </c>
      <c r="R98" s="5" t="s">
        <v>659</v>
      </c>
      <c r="S98" s="32" t="s">
        <v>659</v>
      </c>
      <c r="T98" s="31" t="s">
        <v>246</v>
      </c>
      <c r="U98" s="5">
        <v>25.2</v>
      </c>
      <c r="V98" s="5" t="s">
        <v>231</v>
      </c>
      <c r="W98" s="5" t="s">
        <v>246</v>
      </c>
      <c r="X98" s="5">
        <v>74.5</v>
      </c>
      <c r="Y98" s="5" t="s">
        <v>231</v>
      </c>
      <c r="Z98" s="5" t="s">
        <v>246</v>
      </c>
      <c r="AA98" s="5">
        <v>131.35</v>
      </c>
      <c r="AB98" s="5" t="s">
        <v>102</v>
      </c>
      <c r="AC98" s="5" t="s">
        <v>246</v>
      </c>
      <c r="AD98" s="5">
        <v>271.5</v>
      </c>
      <c r="AE98" s="32" t="s">
        <v>102</v>
      </c>
      <c r="AF98" s="31" t="s">
        <v>247</v>
      </c>
      <c r="AG98" s="5">
        <v>40.799999999999997</v>
      </c>
      <c r="AH98" s="5">
        <v>40.799999999999997</v>
      </c>
      <c r="AI98" s="5">
        <v>81.599999999999994</v>
      </c>
      <c r="AJ98" s="5">
        <v>137.44999999999999</v>
      </c>
      <c r="AK98" s="32" t="s">
        <v>244</v>
      </c>
      <c r="AL98" s="27"/>
    </row>
    <row r="99" spans="1:38" ht="13.5" customHeight="1" x14ac:dyDescent="0.25">
      <c r="A99" s="3">
        <v>34</v>
      </c>
      <c r="B99" s="60"/>
      <c r="C99" s="60"/>
      <c r="D99" s="60"/>
      <c r="E99" s="60"/>
      <c r="F99" s="64"/>
      <c r="G99" s="13">
        <v>45967</v>
      </c>
      <c r="H99" s="31" t="s">
        <v>659</v>
      </c>
      <c r="I99" s="5" t="s">
        <v>659</v>
      </c>
      <c r="J99" s="5" t="s">
        <v>659</v>
      </c>
      <c r="K99" s="5" t="s">
        <v>659</v>
      </c>
      <c r="L99" s="5" t="s">
        <v>659</v>
      </c>
      <c r="M99" s="5" t="s">
        <v>659</v>
      </c>
      <c r="N99" s="5" t="s">
        <v>659</v>
      </c>
      <c r="O99" s="5" t="s">
        <v>659</v>
      </c>
      <c r="P99" s="5" t="s">
        <v>659</v>
      </c>
      <c r="Q99" s="5" t="s">
        <v>659</v>
      </c>
      <c r="R99" s="5" t="s">
        <v>659</v>
      </c>
      <c r="S99" s="32" t="s">
        <v>659</v>
      </c>
      <c r="T99" s="31" t="s">
        <v>246</v>
      </c>
      <c r="U99" s="5">
        <v>64.349999999999994</v>
      </c>
      <c r="V99" s="5" t="s">
        <v>231</v>
      </c>
      <c r="W99" s="5" t="s">
        <v>246</v>
      </c>
      <c r="X99" s="5">
        <v>109.4</v>
      </c>
      <c r="Y99" s="5" t="s">
        <v>231</v>
      </c>
      <c r="Z99" s="5" t="s">
        <v>246</v>
      </c>
      <c r="AA99" s="5">
        <v>207.2</v>
      </c>
      <c r="AB99" s="5" t="s">
        <v>102</v>
      </c>
      <c r="AC99" s="5" t="s">
        <v>246</v>
      </c>
      <c r="AD99" s="5">
        <v>426.25</v>
      </c>
      <c r="AE99" s="32" t="s">
        <v>194</v>
      </c>
      <c r="AF99" s="31" t="s">
        <v>247</v>
      </c>
      <c r="AG99" s="5">
        <v>30.05</v>
      </c>
      <c r="AH99" s="5">
        <v>30.05</v>
      </c>
      <c r="AI99" s="5">
        <v>60.15</v>
      </c>
      <c r="AJ99" s="5">
        <v>103.1</v>
      </c>
      <c r="AK99" s="32" t="s">
        <v>244</v>
      </c>
      <c r="AL99" s="27"/>
    </row>
    <row r="100" spans="1:38" ht="13.5" customHeight="1" x14ac:dyDescent="0.25">
      <c r="A100" s="3">
        <v>34</v>
      </c>
      <c r="B100" s="60"/>
      <c r="C100" s="60"/>
      <c r="D100" s="60"/>
      <c r="E100" s="60"/>
      <c r="F100" s="64"/>
      <c r="G100" s="13">
        <v>45969</v>
      </c>
      <c r="H100" s="31" t="s">
        <v>659</v>
      </c>
      <c r="I100" s="5" t="s">
        <v>659</v>
      </c>
      <c r="J100" s="5" t="s">
        <v>659</v>
      </c>
      <c r="K100" s="5" t="s">
        <v>659</v>
      </c>
      <c r="L100" s="5" t="s">
        <v>659</v>
      </c>
      <c r="M100" s="5" t="s">
        <v>659</v>
      </c>
      <c r="N100" s="5" t="s">
        <v>659</v>
      </c>
      <c r="O100" s="5" t="s">
        <v>659</v>
      </c>
      <c r="P100" s="5" t="s">
        <v>659</v>
      </c>
      <c r="Q100" s="5" t="s">
        <v>659</v>
      </c>
      <c r="R100" s="5" t="s">
        <v>659</v>
      </c>
      <c r="S100" s="32" t="s">
        <v>659</v>
      </c>
      <c r="T100" s="31" t="s">
        <v>1127</v>
      </c>
      <c r="U100" s="5">
        <v>100.9</v>
      </c>
      <c r="V100" s="5" t="s">
        <v>102</v>
      </c>
      <c r="W100" s="5" t="s">
        <v>1127</v>
      </c>
      <c r="X100" s="5">
        <v>100.9</v>
      </c>
      <c r="Y100" s="5" t="s">
        <v>102</v>
      </c>
      <c r="Z100" s="5" t="s">
        <v>1127</v>
      </c>
      <c r="AA100" s="5">
        <v>256.10000000000002</v>
      </c>
      <c r="AB100" s="5" t="s">
        <v>248</v>
      </c>
      <c r="AC100" s="5" t="s">
        <v>1127</v>
      </c>
      <c r="AD100" s="5">
        <v>488.7</v>
      </c>
      <c r="AE100" s="32" t="s">
        <v>248</v>
      </c>
      <c r="AF100" s="31" t="s">
        <v>249</v>
      </c>
      <c r="AG100" s="5">
        <v>45.1</v>
      </c>
      <c r="AH100" s="5">
        <v>45.1</v>
      </c>
      <c r="AI100" s="5">
        <v>90.2</v>
      </c>
      <c r="AJ100" s="5">
        <v>132.1</v>
      </c>
      <c r="AK100" s="32" t="s">
        <v>244</v>
      </c>
      <c r="AL100" s="27"/>
    </row>
    <row r="101" spans="1:38" ht="13.5" customHeight="1" x14ac:dyDescent="0.25">
      <c r="A101" s="3">
        <v>35</v>
      </c>
      <c r="B101" s="60" t="s">
        <v>39</v>
      </c>
      <c r="C101" s="60" t="s">
        <v>87</v>
      </c>
      <c r="D101" s="60" t="s">
        <v>29</v>
      </c>
      <c r="E101" s="60" t="s">
        <v>780</v>
      </c>
      <c r="F101" s="64">
        <v>45963</v>
      </c>
      <c r="G101" s="13">
        <v>45991</v>
      </c>
      <c r="H101" s="31" t="s">
        <v>659</v>
      </c>
      <c r="I101" s="5" t="s">
        <v>659</v>
      </c>
      <c r="J101" s="5" t="s">
        <v>659</v>
      </c>
      <c r="K101" s="5" t="s">
        <v>659</v>
      </c>
      <c r="L101" s="5" t="s">
        <v>659</v>
      </c>
      <c r="M101" s="5" t="s">
        <v>659</v>
      </c>
      <c r="N101" s="5" t="s">
        <v>659</v>
      </c>
      <c r="O101" s="5" t="s">
        <v>659</v>
      </c>
      <c r="P101" s="5" t="s">
        <v>659</v>
      </c>
      <c r="Q101" s="5" t="s">
        <v>659</v>
      </c>
      <c r="R101" s="5" t="s">
        <v>659</v>
      </c>
      <c r="S101" s="32" t="s">
        <v>659</v>
      </c>
      <c r="T101" s="31" t="s">
        <v>1222</v>
      </c>
      <c r="U101" s="5">
        <v>39</v>
      </c>
      <c r="V101" s="5" t="s">
        <v>95</v>
      </c>
      <c r="W101" s="5" t="s">
        <v>1222</v>
      </c>
      <c r="X101" s="5">
        <v>63.04</v>
      </c>
      <c r="Y101" s="5" t="s">
        <v>98</v>
      </c>
      <c r="Z101" s="5" t="s">
        <v>1222</v>
      </c>
      <c r="AA101" s="5">
        <v>128</v>
      </c>
      <c r="AB101" s="5" t="s">
        <v>98</v>
      </c>
      <c r="AC101" s="5" t="s">
        <v>1222</v>
      </c>
      <c r="AD101" s="5">
        <v>258</v>
      </c>
      <c r="AE101" s="32" t="s">
        <v>98</v>
      </c>
      <c r="AF101" s="31" t="s">
        <v>2054</v>
      </c>
      <c r="AG101" s="5">
        <v>93</v>
      </c>
      <c r="AH101" s="5">
        <v>93</v>
      </c>
      <c r="AI101" s="5">
        <v>186</v>
      </c>
      <c r="AJ101" s="5">
        <v>230.8</v>
      </c>
      <c r="AK101" s="32" t="s">
        <v>139</v>
      </c>
      <c r="AL101" s="27"/>
    </row>
    <row r="102" spans="1:38" ht="13.5" customHeight="1" x14ac:dyDescent="0.25">
      <c r="A102" s="3">
        <v>35</v>
      </c>
      <c r="B102" s="60"/>
      <c r="C102" s="60"/>
      <c r="D102" s="60"/>
      <c r="E102" s="60"/>
      <c r="F102" s="65"/>
      <c r="G102" s="13">
        <v>45993</v>
      </c>
      <c r="H102" s="31" t="s">
        <v>659</v>
      </c>
      <c r="I102" s="5" t="s">
        <v>659</v>
      </c>
      <c r="J102" s="5" t="s">
        <v>659</v>
      </c>
      <c r="K102" s="5" t="s">
        <v>659</v>
      </c>
      <c r="L102" s="5" t="s">
        <v>659</v>
      </c>
      <c r="M102" s="5" t="s">
        <v>659</v>
      </c>
      <c r="N102" s="5" t="s">
        <v>659</v>
      </c>
      <c r="O102" s="5" t="s">
        <v>659</v>
      </c>
      <c r="P102" s="5" t="s">
        <v>659</v>
      </c>
      <c r="Q102" s="5" t="s">
        <v>659</v>
      </c>
      <c r="R102" s="5" t="s">
        <v>659</v>
      </c>
      <c r="S102" s="32" t="s">
        <v>659</v>
      </c>
      <c r="T102" s="31" t="s">
        <v>1218</v>
      </c>
      <c r="U102" s="5">
        <v>45</v>
      </c>
      <c r="V102" s="5" t="s">
        <v>288</v>
      </c>
      <c r="W102" s="5" t="s">
        <v>1218</v>
      </c>
      <c r="X102" s="5">
        <v>90.32</v>
      </c>
      <c r="Y102" s="5" t="s">
        <v>288</v>
      </c>
      <c r="Z102" s="5" t="s">
        <v>1221</v>
      </c>
      <c r="AA102" s="5">
        <v>141</v>
      </c>
      <c r="AB102" s="5" t="s">
        <v>98</v>
      </c>
      <c r="AC102" s="5" t="s">
        <v>1221</v>
      </c>
      <c r="AD102" s="5">
        <v>289</v>
      </c>
      <c r="AE102" s="32" t="s">
        <v>98</v>
      </c>
      <c r="AF102" s="31" t="s">
        <v>2055</v>
      </c>
      <c r="AG102" s="5">
        <v>122.6</v>
      </c>
      <c r="AH102" s="5">
        <v>122.6</v>
      </c>
      <c r="AI102" s="5">
        <v>245.2</v>
      </c>
      <c r="AJ102" s="5">
        <v>314</v>
      </c>
      <c r="AK102" s="32" t="s">
        <v>139</v>
      </c>
      <c r="AL102" s="27"/>
    </row>
    <row r="103" spans="1:38" ht="13.5" customHeight="1" x14ac:dyDescent="0.25">
      <c r="A103" s="3">
        <v>35</v>
      </c>
      <c r="B103" s="60"/>
      <c r="C103" s="60"/>
      <c r="D103" s="60"/>
      <c r="E103" s="60"/>
      <c r="F103" s="65"/>
      <c r="G103" s="13">
        <v>45995</v>
      </c>
      <c r="H103" s="31" t="s">
        <v>659</v>
      </c>
      <c r="I103" s="5" t="s">
        <v>659</v>
      </c>
      <c r="J103" s="5" t="s">
        <v>659</v>
      </c>
      <c r="K103" s="5" t="s">
        <v>659</v>
      </c>
      <c r="L103" s="5" t="s">
        <v>659</v>
      </c>
      <c r="M103" s="5" t="s">
        <v>659</v>
      </c>
      <c r="N103" s="5" t="s">
        <v>659</v>
      </c>
      <c r="O103" s="5" t="s">
        <v>659</v>
      </c>
      <c r="P103" s="5" t="s">
        <v>659</v>
      </c>
      <c r="Q103" s="5" t="s">
        <v>659</v>
      </c>
      <c r="R103" s="5" t="s">
        <v>659</v>
      </c>
      <c r="S103" s="32" t="s">
        <v>659</v>
      </c>
      <c r="T103" s="31" t="s">
        <v>1218</v>
      </c>
      <c r="U103" s="5">
        <v>38</v>
      </c>
      <c r="V103" s="5" t="s">
        <v>288</v>
      </c>
      <c r="W103" s="5" t="s">
        <v>1218</v>
      </c>
      <c r="X103" s="5">
        <v>82.2</v>
      </c>
      <c r="Y103" s="5" t="s">
        <v>288</v>
      </c>
      <c r="Z103" s="5" t="s">
        <v>1218</v>
      </c>
      <c r="AA103" s="5">
        <v>145</v>
      </c>
      <c r="AB103" s="5" t="s">
        <v>98</v>
      </c>
      <c r="AC103" s="5" t="s">
        <v>1218</v>
      </c>
      <c r="AD103" s="5">
        <v>255.43</v>
      </c>
      <c r="AE103" s="32" t="s">
        <v>98</v>
      </c>
      <c r="AF103" s="31" t="s">
        <v>2055</v>
      </c>
      <c r="AG103" s="5">
        <v>152.19999999999999</v>
      </c>
      <c r="AH103" s="5">
        <v>152.19999999999999</v>
      </c>
      <c r="AI103" s="5">
        <v>304.39999999999998</v>
      </c>
      <c r="AJ103" s="5">
        <v>388</v>
      </c>
      <c r="AK103" s="32" t="s">
        <v>139</v>
      </c>
      <c r="AL103" s="27"/>
    </row>
    <row r="104" spans="1:38" ht="13.5" customHeight="1" x14ac:dyDescent="0.25">
      <c r="A104" s="3">
        <v>36</v>
      </c>
      <c r="B104" s="60" t="s">
        <v>43</v>
      </c>
      <c r="C104" s="60" t="s">
        <v>319</v>
      </c>
      <c r="D104" s="60" t="s">
        <v>1598</v>
      </c>
      <c r="E104" s="60" t="s">
        <v>319</v>
      </c>
      <c r="F104" s="64">
        <v>45968</v>
      </c>
      <c r="G104" s="13">
        <v>45996</v>
      </c>
      <c r="H104" s="31" t="s">
        <v>659</v>
      </c>
      <c r="I104" s="5" t="s">
        <v>659</v>
      </c>
      <c r="J104" s="5" t="s">
        <v>659</v>
      </c>
      <c r="K104" s="5" t="s">
        <v>659</v>
      </c>
      <c r="L104" s="5" t="s">
        <v>659</v>
      </c>
      <c r="M104" s="5" t="s">
        <v>659</v>
      </c>
      <c r="N104" s="5" t="s">
        <v>659</v>
      </c>
      <c r="O104" s="5" t="s">
        <v>659</v>
      </c>
      <c r="P104" s="5" t="s">
        <v>659</v>
      </c>
      <c r="Q104" s="5" t="s">
        <v>659</v>
      </c>
      <c r="R104" s="5" t="s">
        <v>659</v>
      </c>
      <c r="S104" s="32" t="s">
        <v>659</v>
      </c>
      <c r="T104" s="31" t="s">
        <v>1599</v>
      </c>
      <c r="U104" s="5">
        <v>59.99</v>
      </c>
      <c r="V104" s="5" t="s">
        <v>98</v>
      </c>
      <c r="W104" s="5" t="s">
        <v>1599</v>
      </c>
      <c r="X104" s="5">
        <f>U104+13.99</f>
        <v>73.98</v>
      </c>
      <c r="Y104" s="5" t="s">
        <v>98</v>
      </c>
      <c r="Z104" s="5" t="s">
        <v>1599</v>
      </c>
      <c r="AA104" s="5">
        <v>180.07</v>
      </c>
      <c r="AB104" s="5" t="s">
        <v>95</v>
      </c>
      <c r="AC104" s="5" t="s">
        <v>1599</v>
      </c>
      <c r="AD104" s="5">
        <v>305.43</v>
      </c>
      <c r="AE104" s="32" t="s">
        <v>95</v>
      </c>
      <c r="AF104" s="35">
        <v>0.95138888888888884</v>
      </c>
      <c r="AG104" s="5">
        <v>56.72</v>
      </c>
      <c r="AH104" s="5">
        <v>56.72</v>
      </c>
      <c r="AI104" s="5">
        <f>AH104*2</f>
        <v>113.44</v>
      </c>
      <c r="AJ104" s="5">
        <v>221.6</v>
      </c>
      <c r="AK104" s="32" t="s">
        <v>324</v>
      </c>
      <c r="AL104" s="27"/>
    </row>
    <row r="105" spans="1:38" ht="13.5" customHeight="1" x14ac:dyDescent="0.25">
      <c r="A105" s="3">
        <v>36</v>
      </c>
      <c r="B105" s="60"/>
      <c r="C105" s="60"/>
      <c r="D105" s="60"/>
      <c r="E105" s="60"/>
      <c r="F105" s="65"/>
      <c r="G105" s="13">
        <v>45998</v>
      </c>
      <c r="H105" s="31" t="s">
        <v>659</v>
      </c>
      <c r="I105" s="5" t="s">
        <v>659</v>
      </c>
      <c r="J105" s="5" t="s">
        <v>659</v>
      </c>
      <c r="K105" s="5" t="s">
        <v>659</v>
      </c>
      <c r="L105" s="5" t="s">
        <v>659</v>
      </c>
      <c r="M105" s="5" t="s">
        <v>659</v>
      </c>
      <c r="N105" s="5" t="s">
        <v>659</v>
      </c>
      <c r="O105" s="5" t="s">
        <v>659</v>
      </c>
      <c r="P105" s="5" t="s">
        <v>659</v>
      </c>
      <c r="Q105" s="5" t="s">
        <v>659</v>
      </c>
      <c r="R105" s="5" t="s">
        <v>659</v>
      </c>
      <c r="S105" s="32" t="s">
        <v>659</v>
      </c>
      <c r="T105" s="31" t="s">
        <v>1599</v>
      </c>
      <c r="U105" s="5">
        <v>80.989999999999995</v>
      </c>
      <c r="V105" s="5" t="s">
        <v>98</v>
      </c>
      <c r="W105" s="5" t="s">
        <v>1599</v>
      </c>
      <c r="X105" s="5">
        <f>U105+13.99</f>
        <v>94.97999999999999</v>
      </c>
      <c r="Y105" s="5" t="s">
        <v>98</v>
      </c>
      <c r="Z105" s="5" t="s">
        <v>1599</v>
      </c>
      <c r="AA105" s="5">
        <v>221.26</v>
      </c>
      <c r="AB105" s="5" t="s">
        <v>89</v>
      </c>
      <c r="AC105" s="5" t="s">
        <v>1599</v>
      </c>
      <c r="AD105" s="5">
        <v>373.44</v>
      </c>
      <c r="AE105" s="32" t="s">
        <v>89</v>
      </c>
      <c r="AF105" s="35">
        <v>0.95138888888888884</v>
      </c>
      <c r="AG105" s="5">
        <v>56.72</v>
      </c>
      <c r="AH105" s="5">
        <v>56.72</v>
      </c>
      <c r="AI105" s="5">
        <f>AH105*2</f>
        <v>113.44</v>
      </c>
      <c r="AJ105" s="5">
        <v>205.89</v>
      </c>
      <c r="AK105" s="32" t="s">
        <v>324</v>
      </c>
      <c r="AL105" s="27"/>
    </row>
    <row r="106" spans="1:38" ht="13.5" customHeight="1" x14ac:dyDescent="0.25">
      <c r="A106" s="3">
        <v>36</v>
      </c>
      <c r="B106" s="60"/>
      <c r="C106" s="60"/>
      <c r="D106" s="60"/>
      <c r="E106" s="60"/>
      <c r="F106" s="65"/>
      <c r="G106" s="13">
        <v>46000</v>
      </c>
      <c r="H106" s="31" t="s">
        <v>659</v>
      </c>
      <c r="I106" s="5" t="s">
        <v>659</v>
      </c>
      <c r="J106" s="5" t="s">
        <v>659</v>
      </c>
      <c r="K106" s="5" t="s">
        <v>659</v>
      </c>
      <c r="L106" s="5" t="s">
        <v>659</v>
      </c>
      <c r="M106" s="5" t="s">
        <v>659</v>
      </c>
      <c r="N106" s="5" t="s">
        <v>659</v>
      </c>
      <c r="O106" s="5" t="s">
        <v>659</v>
      </c>
      <c r="P106" s="5" t="s">
        <v>659</v>
      </c>
      <c r="Q106" s="5" t="s">
        <v>659</v>
      </c>
      <c r="R106" s="5" t="s">
        <v>659</v>
      </c>
      <c r="S106" s="32" t="s">
        <v>659</v>
      </c>
      <c r="T106" s="31" t="s">
        <v>1601</v>
      </c>
      <c r="U106" s="5">
        <v>59.99</v>
      </c>
      <c r="V106" s="5" t="s">
        <v>98</v>
      </c>
      <c r="W106" s="5" t="s">
        <v>1601</v>
      </c>
      <c r="X106" s="5">
        <f>U106+13.99</f>
        <v>73.98</v>
      </c>
      <c r="Y106" s="5" t="s">
        <v>98</v>
      </c>
      <c r="Z106" s="5" t="s">
        <v>1601</v>
      </c>
      <c r="AA106" s="5">
        <v>180.07</v>
      </c>
      <c r="AB106" s="5" t="s">
        <v>95</v>
      </c>
      <c r="AC106" s="5" t="s">
        <v>1601</v>
      </c>
      <c r="AD106" s="5">
        <v>305.43</v>
      </c>
      <c r="AE106" s="32" t="s">
        <v>95</v>
      </c>
      <c r="AF106" s="35">
        <v>0.95138888888888884</v>
      </c>
      <c r="AG106" s="5">
        <v>48.42</v>
      </c>
      <c r="AH106" s="5">
        <v>48.42</v>
      </c>
      <c r="AI106" s="5">
        <f>AH106*2</f>
        <v>96.84</v>
      </c>
      <c r="AJ106" s="5">
        <v>190.1</v>
      </c>
      <c r="AK106" s="32" t="s">
        <v>324</v>
      </c>
      <c r="AL106" s="27"/>
    </row>
    <row r="107" spans="1:38" ht="13.5" customHeight="1" x14ac:dyDescent="0.25">
      <c r="A107" s="3">
        <v>37</v>
      </c>
      <c r="B107" s="62" t="s">
        <v>41</v>
      </c>
      <c r="C107" s="62" t="s">
        <v>86</v>
      </c>
      <c r="D107" s="62" t="s">
        <v>18</v>
      </c>
      <c r="E107" s="62" t="s">
        <v>899</v>
      </c>
      <c r="F107" s="66">
        <v>45929</v>
      </c>
      <c r="G107" s="26">
        <v>45957</v>
      </c>
      <c r="H107" s="31" t="s">
        <v>659</v>
      </c>
      <c r="I107" s="5" t="s">
        <v>659</v>
      </c>
      <c r="J107" s="5" t="s">
        <v>659</v>
      </c>
      <c r="K107" s="5" t="s">
        <v>659</v>
      </c>
      <c r="L107" s="5" t="s">
        <v>659</v>
      </c>
      <c r="M107" s="5" t="s">
        <v>659</v>
      </c>
      <c r="N107" s="5" t="s">
        <v>659</v>
      </c>
      <c r="O107" s="5" t="s">
        <v>659</v>
      </c>
      <c r="P107" s="5" t="s">
        <v>659</v>
      </c>
      <c r="Q107" s="5" t="s">
        <v>659</v>
      </c>
      <c r="R107" s="5" t="s">
        <v>659</v>
      </c>
      <c r="S107" s="32" t="s">
        <v>659</v>
      </c>
      <c r="T107" s="33" t="s">
        <v>361</v>
      </c>
      <c r="U107" s="5">
        <v>39.590000000000003</v>
      </c>
      <c r="V107" s="15" t="s">
        <v>345</v>
      </c>
      <c r="W107" s="15" t="s">
        <v>362</v>
      </c>
      <c r="X107" s="5">
        <v>96.300000000000011</v>
      </c>
      <c r="Y107" s="15" t="s">
        <v>363</v>
      </c>
      <c r="Z107" s="15" t="s">
        <v>344</v>
      </c>
      <c r="AA107" s="5">
        <v>217.21</v>
      </c>
      <c r="AB107" s="15" t="s">
        <v>98</v>
      </c>
      <c r="AC107" s="15" t="s">
        <v>364</v>
      </c>
      <c r="AD107" s="5">
        <v>363.8</v>
      </c>
      <c r="AE107" s="34" t="s">
        <v>365</v>
      </c>
      <c r="AF107" s="33" t="s">
        <v>366</v>
      </c>
      <c r="AG107" s="15">
        <v>156</v>
      </c>
      <c r="AH107" s="15">
        <v>156</v>
      </c>
      <c r="AI107" s="15">
        <v>312</v>
      </c>
      <c r="AJ107" s="15">
        <v>498</v>
      </c>
      <c r="AK107" s="32" t="s">
        <v>351</v>
      </c>
      <c r="AL107" s="27"/>
    </row>
    <row r="108" spans="1:38" ht="13.5" customHeight="1" x14ac:dyDescent="0.25">
      <c r="A108" s="3">
        <v>37</v>
      </c>
      <c r="B108" s="62"/>
      <c r="C108" s="62"/>
      <c r="D108" s="62"/>
      <c r="E108" s="62"/>
      <c r="F108" s="67"/>
      <c r="G108" s="26">
        <v>45959</v>
      </c>
      <c r="H108" s="31" t="s">
        <v>659</v>
      </c>
      <c r="I108" s="5" t="s">
        <v>659</v>
      </c>
      <c r="J108" s="5" t="s">
        <v>659</v>
      </c>
      <c r="K108" s="5" t="s">
        <v>659</v>
      </c>
      <c r="L108" s="5" t="s">
        <v>659</v>
      </c>
      <c r="M108" s="5" t="s">
        <v>659</v>
      </c>
      <c r="N108" s="5" t="s">
        <v>659</v>
      </c>
      <c r="O108" s="5" t="s">
        <v>659</v>
      </c>
      <c r="P108" s="5" t="s">
        <v>659</v>
      </c>
      <c r="Q108" s="5" t="s">
        <v>659</v>
      </c>
      <c r="R108" s="5" t="s">
        <v>659</v>
      </c>
      <c r="S108" s="32" t="s">
        <v>659</v>
      </c>
      <c r="T108" s="33" t="s">
        <v>367</v>
      </c>
      <c r="U108" s="5">
        <v>49.220000000000006</v>
      </c>
      <c r="V108" s="15" t="s">
        <v>368</v>
      </c>
      <c r="W108" s="15" t="s">
        <v>369</v>
      </c>
      <c r="X108" s="5">
        <v>84.53</v>
      </c>
      <c r="Y108" s="15" t="s">
        <v>345</v>
      </c>
      <c r="Z108" s="15" t="s">
        <v>367</v>
      </c>
      <c r="AA108" s="5">
        <v>188.32000000000002</v>
      </c>
      <c r="AB108" s="15" t="s">
        <v>370</v>
      </c>
      <c r="AC108" s="15" t="s">
        <v>367</v>
      </c>
      <c r="AD108" s="5">
        <v>291.04000000000002</v>
      </c>
      <c r="AE108" s="34" t="s">
        <v>345</v>
      </c>
      <c r="AF108" s="33" t="s">
        <v>371</v>
      </c>
      <c r="AG108" s="15">
        <v>133</v>
      </c>
      <c r="AH108" s="15">
        <v>133</v>
      </c>
      <c r="AI108" s="15">
        <v>266</v>
      </c>
      <c r="AJ108" s="15">
        <v>424</v>
      </c>
      <c r="AK108" s="32" t="s">
        <v>351</v>
      </c>
      <c r="AL108" s="27"/>
    </row>
    <row r="109" spans="1:38" ht="13.5" customHeight="1" x14ac:dyDescent="0.25">
      <c r="A109" s="3">
        <v>37</v>
      </c>
      <c r="B109" s="62"/>
      <c r="C109" s="62"/>
      <c r="D109" s="62"/>
      <c r="E109" s="62"/>
      <c r="F109" s="67"/>
      <c r="G109" s="26">
        <v>45961</v>
      </c>
      <c r="H109" s="31" t="s">
        <v>659</v>
      </c>
      <c r="I109" s="5" t="s">
        <v>659</v>
      </c>
      <c r="J109" s="5" t="s">
        <v>659</v>
      </c>
      <c r="K109" s="5" t="s">
        <v>659</v>
      </c>
      <c r="L109" s="5" t="s">
        <v>659</v>
      </c>
      <c r="M109" s="5" t="s">
        <v>659</v>
      </c>
      <c r="N109" s="5" t="s">
        <v>659</v>
      </c>
      <c r="O109" s="5" t="s">
        <v>659</v>
      </c>
      <c r="P109" s="5" t="s">
        <v>659</v>
      </c>
      <c r="Q109" s="5" t="s">
        <v>659</v>
      </c>
      <c r="R109" s="5" t="s">
        <v>659</v>
      </c>
      <c r="S109" s="32" t="s">
        <v>659</v>
      </c>
      <c r="T109" s="33" t="s">
        <v>367</v>
      </c>
      <c r="U109" s="5">
        <v>64.2</v>
      </c>
      <c r="V109" s="15" t="s">
        <v>368</v>
      </c>
      <c r="W109" s="15" t="s">
        <v>369</v>
      </c>
      <c r="X109" s="5">
        <v>84.53</v>
      </c>
      <c r="Y109" s="15" t="s">
        <v>345</v>
      </c>
      <c r="Z109" s="15" t="s">
        <v>367</v>
      </c>
      <c r="AA109" s="5">
        <v>176.02</v>
      </c>
      <c r="AB109" s="15" t="s">
        <v>345</v>
      </c>
      <c r="AC109" s="15" t="s">
        <v>369</v>
      </c>
      <c r="AD109" s="5">
        <v>321.43</v>
      </c>
      <c r="AE109" s="34" t="s">
        <v>365</v>
      </c>
      <c r="AF109" s="33" t="s">
        <v>372</v>
      </c>
      <c r="AG109" s="15">
        <v>133</v>
      </c>
      <c r="AH109" s="15">
        <v>133</v>
      </c>
      <c r="AI109" s="15">
        <v>266</v>
      </c>
      <c r="AJ109" s="15">
        <v>424</v>
      </c>
      <c r="AK109" s="32" t="s">
        <v>351</v>
      </c>
      <c r="AL109" s="27"/>
    </row>
    <row r="110" spans="1:38" ht="13.5" customHeight="1" x14ac:dyDescent="0.25">
      <c r="A110" s="3">
        <v>38</v>
      </c>
      <c r="B110" s="60" t="s">
        <v>59</v>
      </c>
      <c r="C110" s="60" t="s">
        <v>899</v>
      </c>
      <c r="D110" s="60" t="s">
        <v>60</v>
      </c>
      <c r="E110" s="60" t="s">
        <v>135</v>
      </c>
      <c r="F110" s="64">
        <v>45928</v>
      </c>
      <c r="G110" s="13">
        <v>45956</v>
      </c>
      <c r="H110" s="31" t="s">
        <v>659</v>
      </c>
      <c r="I110" s="5" t="s">
        <v>659</v>
      </c>
      <c r="J110" s="5" t="s">
        <v>659</v>
      </c>
      <c r="K110" s="5" t="s">
        <v>659</v>
      </c>
      <c r="L110" s="5" t="s">
        <v>659</v>
      </c>
      <c r="M110" s="5" t="s">
        <v>659</v>
      </c>
      <c r="N110" s="5" t="s">
        <v>659</v>
      </c>
      <c r="O110" s="5" t="s">
        <v>659</v>
      </c>
      <c r="P110" s="5" t="s">
        <v>659</v>
      </c>
      <c r="Q110" s="5" t="s">
        <v>659</v>
      </c>
      <c r="R110" s="5" t="s">
        <v>659</v>
      </c>
      <c r="S110" s="32" t="s">
        <v>659</v>
      </c>
      <c r="T110" s="31" t="s">
        <v>615</v>
      </c>
      <c r="U110" s="5">
        <v>170</v>
      </c>
      <c r="V110" s="5" t="s">
        <v>95</v>
      </c>
      <c r="W110" s="5" t="s">
        <v>615</v>
      </c>
      <c r="X110" s="5">
        <v>185</v>
      </c>
      <c r="Y110" s="5" t="s">
        <v>95</v>
      </c>
      <c r="Z110" s="5" t="s">
        <v>615</v>
      </c>
      <c r="AA110" s="5">
        <v>374</v>
      </c>
      <c r="AB110" s="5" t="s">
        <v>418</v>
      </c>
      <c r="AC110" s="5" t="s">
        <v>615</v>
      </c>
      <c r="AD110" s="5">
        <v>740</v>
      </c>
      <c r="AE110" s="32" t="s">
        <v>418</v>
      </c>
      <c r="AF110" s="31"/>
      <c r="AG110" s="5">
        <v>290</v>
      </c>
      <c r="AH110" s="5">
        <v>290</v>
      </c>
      <c r="AI110" s="5">
        <v>581</v>
      </c>
      <c r="AJ110" s="5">
        <v>909</v>
      </c>
      <c r="AK110" s="32" t="s">
        <v>614</v>
      </c>
      <c r="AL110" s="27"/>
    </row>
    <row r="111" spans="1:38" ht="13.5" customHeight="1" x14ac:dyDescent="0.25">
      <c r="A111" s="3">
        <v>38</v>
      </c>
      <c r="B111" s="60"/>
      <c r="C111" s="60"/>
      <c r="D111" s="60"/>
      <c r="E111" s="60"/>
      <c r="F111" s="65"/>
      <c r="G111" s="13">
        <v>45958</v>
      </c>
      <c r="H111" s="31" t="s">
        <v>659</v>
      </c>
      <c r="I111" s="5" t="s">
        <v>659</v>
      </c>
      <c r="J111" s="5" t="s">
        <v>659</v>
      </c>
      <c r="K111" s="5" t="s">
        <v>659</v>
      </c>
      <c r="L111" s="5" t="s">
        <v>659</v>
      </c>
      <c r="M111" s="5" t="s">
        <v>659</v>
      </c>
      <c r="N111" s="5" t="s">
        <v>659</v>
      </c>
      <c r="O111" s="5" t="s">
        <v>659</v>
      </c>
      <c r="P111" s="5" t="s">
        <v>659</v>
      </c>
      <c r="Q111" s="5" t="s">
        <v>659</v>
      </c>
      <c r="R111" s="5" t="s">
        <v>659</v>
      </c>
      <c r="S111" s="32" t="s">
        <v>659</v>
      </c>
      <c r="T111" s="31" t="s">
        <v>615</v>
      </c>
      <c r="U111" s="5">
        <v>20</v>
      </c>
      <c r="V111" s="5" t="s">
        <v>204</v>
      </c>
      <c r="W111" s="5" t="s">
        <v>615</v>
      </c>
      <c r="X111" s="5">
        <v>45</v>
      </c>
      <c r="Y111" s="5" t="s">
        <v>204</v>
      </c>
      <c r="Z111" s="5" t="s">
        <v>615</v>
      </c>
      <c r="AA111" s="5">
        <v>107</v>
      </c>
      <c r="AB111" s="5" t="s">
        <v>418</v>
      </c>
      <c r="AC111" s="5" t="s">
        <v>615</v>
      </c>
      <c r="AD111" s="5">
        <v>182</v>
      </c>
      <c r="AE111" s="32" t="s">
        <v>418</v>
      </c>
      <c r="AF111" s="31"/>
      <c r="AG111" s="5">
        <v>198</v>
      </c>
      <c r="AH111" s="5">
        <v>198</v>
      </c>
      <c r="AI111" s="5">
        <v>396</v>
      </c>
      <c r="AJ111" s="5">
        <v>564</v>
      </c>
      <c r="AK111" s="32" t="s">
        <v>614</v>
      </c>
      <c r="AL111" s="27"/>
    </row>
    <row r="112" spans="1:38" ht="13.5" customHeight="1" x14ac:dyDescent="0.25">
      <c r="A112" s="3">
        <v>38</v>
      </c>
      <c r="B112" s="60"/>
      <c r="C112" s="60"/>
      <c r="D112" s="60"/>
      <c r="E112" s="60"/>
      <c r="F112" s="65"/>
      <c r="G112" s="13">
        <v>45960</v>
      </c>
      <c r="H112" s="31" t="s">
        <v>659</v>
      </c>
      <c r="I112" s="5" t="s">
        <v>659</v>
      </c>
      <c r="J112" s="5" t="s">
        <v>659</v>
      </c>
      <c r="K112" s="5" t="s">
        <v>659</v>
      </c>
      <c r="L112" s="5" t="s">
        <v>659</v>
      </c>
      <c r="M112" s="5" t="s">
        <v>659</v>
      </c>
      <c r="N112" s="5" t="s">
        <v>659</v>
      </c>
      <c r="O112" s="5" t="s">
        <v>659</v>
      </c>
      <c r="P112" s="5" t="s">
        <v>659</v>
      </c>
      <c r="Q112" s="5" t="s">
        <v>659</v>
      </c>
      <c r="R112" s="5" t="s">
        <v>659</v>
      </c>
      <c r="S112" s="32" t="s">
        <v>659</v>
      </c>
      <c r="T112" s="31" t="s">
        <v>615</v>
      </c>
      <c r="U112" s="5">
        <v>55</v>
      </c>
      <c r="V112" s="5" t="s">
        <v>617</v>
      </c>
      <c r="W112" s="5" t="s">
        <v>615</v>
      </c>
      <c r="X112" s="5">
        <v>55</v>
      </c>
      <c r="Y112" s="5" t="s">
        <v>617</v>
      </c>
      <c r="Z112" s="5" t="s">
        <v>615</v>
      </c>
      <c r="AA112" s="5">
        <v>91</v>
      </c>
      <c r="AB112" s="5" t="s">
        <v>418</v>
      </c>
      <c r="AC112" s="5" t="s">
        <v>615</v>
      </c>
      <c r="AD112" s="5">
        <v>169</v>
      </c>
      <c r="AE112" s="32" t="s">
        <v>196</v>
      </c>
      <c r="AF112" s="31"/>
      <c r="AG112" s="5">
        <v>189</v>
      </c>
      <c r="AH112" s="5">
        <v>189</v>
      </c>
      <c r="AI112" s="5">
        <v>378</v>
      </c>
      <c r="AJ112" s="5">
        <v>528</v>
      </c>
      <c r="AK112" s="32" t="s">
        <v>614</v>
      </c>
      <c r="AL112" s="27"/>
    </row>
    <row r="113" spans="1:38" ht="13.5" customHeight="1" x14ac:dyDescent="0.25">
      <c r="A113" s="3">
        <v>39</v>
      </c>
      <c r="B113" s="60" t="s">
        <v>23</v>
      </c>
      <c r="C113" s="60" t="s">
        <v>188</v>
      </c>
      <c r="D113" s="60" t="s">
        <v>24</v>
      </c>
      <c r="E113" s="60" t="s">
        <v>192</v>
      </c>
      <c r="F113" s="64">
        <v>45943</v>
      </c>
      <c r="G113" s="13">
        <v>45972</v>
      </c>
      <c r="H113" s="31" t="s">
        <v>1949</v>
      </c>
      <c r="I113" s="5">
        <v>113.88</v>
      </c>
      <c r="J113" s="5" t="s">
        <v>666</v>
      </c>
      <c r="K113" s="5" t="s">
        <v>1949</v>
      </c>
      <c r="L113" s="5">
        <v>113.81</v>
      </c>
      <c r="M113" s="5" t="s">
        <v>666</v>
      </c>
      <c r="N113" s="5" t="s">
        <v>1949</v>
      </c>
      <c r="O113" s="5">
        <v>261.35000000000002</v>
      </c>
      <c r="P113" s="5" t="s">
        <v>196</v>
      </c>
      <c r="Q113" s="5" t="s">
        <v>1949</v>
      </c>
      <c r="R113" s="5">
        <v>487.3</v>
      </c>
      <c r="S113" s="32" t="s">
        <v>196</v>
      </c>
      <c r="T113" s="31" t="s">
        <v>115</v>
      </c>
      <c r="U113" s="5" t="s">
        <v>115</v>
      </c>
      <c r="V113" s="5" t="s">
        <v>115</v>
      </c>
      <c r="W113" s="5" t="s">
        <v>115</v>
      </c>
      <c r="X113" s="5" t="s">
        <v>115</v>
      </c>
      <c r="Y113" s="5" t="s">
        <v>115</v>
      </c>
      <c r="Z113" s="5" t="s">
        <v>115</v>
      </c>
      <c r="AA113" s="5" t="s">
        <v>115</v>
      </c>
      <c r="AB113" s="5" t="s">
        <v>115</v>
      </c>
      <c r="AC113" s="5" t="s">
        <v>115</v>
      </c>
      <c r="AD113" s="5" t="s">
        <v>115</v>
      </c>
      <c r="AE113" s="32" t="s">
        <v>115</v>
      </c>
      <c r="AF113" s="31" t="s">
        <v>1948</v>
      </c>
      <c r="AG113" s="5">
        <v>30</v>
      </c>
      <c r="AH113" s="5">
        <v>30</v>
      </c>
      <c r="AI113" s="5">
        <v>60</v>
      </c>
      <c r="AJ113" s="5">
        <v>90</v>
      </c>
      <c r="AK113" s="32" t="s">
        <v>221</v>
      </c>
      <c r="AL113" s="27"/>
    </row>
    <row r="114" spans="1:38" ht="13.5" customHeight="1" x14ac:dyDescent="0.25">
      <c r="A114" s="3">
        <v>39</v>
      </c>
      <c r="B114" s="60"/>
      <c r="C114" s="60"/>
      <c r="D114" s="60"/>
      <c r="E114" s="60"/>
      <c r="F114" s="64"/>
      <c r="G114" s="13">
        <v>45974</v>
      </c>
      <c r="H114" s="31" t="s">
        <v>2056</v>
      </c>
      <c r="I114" s="5">
        <v>46.18</v>
      </c>
      <c r="J114" s="5" t="s">
        <v>678</v>
      </c>
      <c r="K114" s="5" t="s">
        <v>1949</v>
      </c>
      <c r="L114" s="5">
        <v>114.94</v>
      </c>
      <c r="M114" s="5" t="s">
        <v>194</v>
      </c>
      <c r="N114" s="5" t="s">
        <v>2058</v>
      </c>
      <c r="O114" s="5">
        <v>210.44</v>
      </c>
      <c r="P114" s="5" t="s">
        <v>194</v>
      </c>
      <c r="Q114" s="5" t="s">
        <v>2058</v>
      </c>
      <c r="R114" s="5">
        <v>399.41</v>
      </c>
      <c r="S114" s="32" t="s">
        <v>570</v>
      </c>
      <c r="T114" s="31" t="s">
        <v>115</v>
      </c>
      <c r="U114" s="5" t="s">
        <v>115</v>
      </c>
      <c r="V114" s="5" t="s">
        <v>115</v>
      </c>
      <c r="W114" s="5" t="s">
        <v>115</v>
      </c>
      <c r="X114" s="5" t="s">
        <v>115</v>
      </c>
      <c r="Y114" s="5" t="s">
        <v>115</v>
      </c>
      <c r="Z114" s="5" t="s">
        <v>115</v>
      </c>
      <c r="AA114" s="5" t="s">
        <v>115</v>
      </c>
      <c r="AB114" s="5" t="s">
        <v>115</v>
      </c>
      <c r="AC114" s="5" t="s">
        <v>115</v>
      </c>
      <c r="AD114" s="5" t="s">
        <v>115</v>
      </c>
      <c r="AE114" s="32" t="s">
        <v>115</v>
      </c>
      <c r="AF114" s="31" t="s">
        <v>2060</v>
      </c>
      <c r="AG114" s="5">
        <v>30</v>
      </c>
      <c r="AH114" s="5">
        <v>30</v>
      </c>
      <c r="AI114" s="5">
        <v>60</v>
      </c>
      <c r="AJ114" s="5">
        <v>90</v>
      </c>
      <c r="AK114" s="32" t="s">
        <v>221</v>
      </c>
      <c r="AL114" s="27"/>
    </row>
    <row r="115" spans="1:38" ht="13.5" customHeight="1" x14ac:dyDescent="0.25">
      <c r="A115" s="3">
        <v>39</v>
      </c>
      <c r="B115" s="60"/>
      <c r="C115" s="60"/>
      <c r="D115" s="60"/>
      <c r="E115" s="60"/>
      <c r="F115" s="64"/>
      <c r="G115" s="13">
        <v>45976</v>
      </c>
      <c r="H115" s="31" t="s">
        <v>2057</v>
      </c>
      <c r="I115" s="5">
        <v>67.67</v>
      </c>
      <c r="J115" s="5" t="s">
        <v>678</v>
      </c>
      <c r="K115" s="5" t="s">
        <v>1949</v>
      </c>
      <c r="L115" s="5">
        <v>113.81</v>
      </c>
      <c r="M115" s="5" t="s">
        <v>666</v>
      </c>
      <c r="N115" s="5" t="s">
        <v>2059</v>
      </c>
      <c r="O115" s="5">
        <v>224.45</v>
      </c>
      <c r="P115" s="5" t="s">
        <v>201</v>
      </c>
      <c r="Q115" s="5" t="s">
        <v>2059</v>
      </c>
      <c r="R115" s="5">
        <v>443.02</v>
      </c>
      <c r="S115" s="32" t="s">
        <v>201</v>
      </c>
      <c r="T115" s="31" t="s">
        <v>115</v>
      </c>
      <c r="U115" s="5" t="s">
        <v>115</v>
      </c>
      <c r="V115" s="5" t="s">
        <v>115</v>
      </c>
      <c r="W115" s="5" t="s">
        <v>115</v>
      </c>
      <c r="X115" s="5" t="s">
        <v>115</v>
      </c>
      <c r="Y115" s="5" t="s">
        <v>115</v>
      </c>
      <c r="Z115" s="5" t="s">
        <v>115</v>
      </c>
      <c r="AA115" s="5" t="s">
        <v>115</v>
      </c>
      <c r="AB115" s="5" t="s">
        <v>115</v>
      </c>
      <c r="AC115" s="5" t="s">
        <v>115</v>
      </c>
      <c r="AD115" s="5" t="s">
        <v>115</v>
      </c>
      <c r="AE115" s="32" t="s">
        <v>115</v>
      </c>
      <c r="AF115" s="31" t="s">
        <v>2060</v>
      </c>
      <c r="AG115" s="5">
        <v>30</v>
      </c>
      <c r="AH115" s="5">
        <v>30</v>
      </c>
      <c r="AI115" s="5">
        <v>60</v>
      </c>
      <c r="AJ115" s="5">
        <v>90</v>
      </c>
      <c r="AK115" s="32" t="s">
        <v>221</v>
      </c>
      <c r="AL115" s="27"/>
    </row>
    <row r="116" spans="1:38" ht="13.5" customHeight="1" x14ac:dyDescent="0.25">
      <c r="A116" s="3">
        <v>40</v>
      </c>
      <c r="B116" s="60" t="s">
        <v>35</v>
      </c>
      <c r="C116" s="60" t="s">
        <v>777</v>
      </c>
      <c r="D116" s="60" t="s">
        <v>1841</v>
      </c>
      <c r="E116" s="60" t="s">
        <v>780</v>
      </c>
      <c r="F116" s="64">
        <v>45982</v>
      </c>
      <c r="G116" s="13">
        <v>46010</v>
      </c>
      <c r="H116" s="31" t="s">
        <v>1847</v>
      </c>
      <c r="I116" s="5">
        <v>105.99</v>
      </c>
      <c r="J116" s="5" t="s">
        <v>95</v>
      </c>
      <c r="K116" s="5" t="s">
        <v>1847</v>
      </c>
      <c r="L116" s="5">
        <v>105.99</v>
      </c>
      <c r="M116" s="5" t="s">
        <v>95</v>
      </c>
      <c r="N116" s="5" t="s">
        <v>1847</v>
      </c>
      <c r="O116" s="5">
        <v>292</v>
      </c>
      <c r="P116" s="5" t="s">
        <v>1848</v>
      </c>
      <c r="Q116" s="5" t="s">
        <v>1847</v>
      </c>
      <c r="R116" s="5">
        <v>544</v>
      </c>
      <c r="S116" s="32" t="s">
        <v>1848</v>
      </c>
      <c r="T116" s="31" t="s">
        <v>115</v>
      </c>
      <c r="U116" s="5" t="s">
        <v>115</v>
      </c>
      <c r="V116" s="5" t="s">
        <v>115</v>
      </c>
      <c r="W116" s="5" t="s">
        <v>115</v>
      </c>
      <c r="X116" s="5" t="s">
        <v>115</v>
      </c>
      <c r="Y116" s="5" t="s">
        <v>115</v>
      </c>
      <c r="Z116" s="5" t="s">
        <v>115</v>
      </c>
      <c r="AA116" s="5" t="s">
        <v>115</v>
      </c>
      <c r="AB116" s="5" t="s">
        <v>115</v>
      </c>
      <c r="AC116" s="5" t="s">
        <v>115</v>
      </c>
      <c r="AD116" s="5" t="s">
        <v>115</v>
      </c>
      <c r="AE116" s="32" t="s">
        <v>115</v>
      </c>
      <c r="AF116" s="31" t="s">
        <v>1849</v>
      </c>
      <c r="AG116" s="5">
        <v>147.19999999999999</v>
      </c>
      <c r="AH116" s="5">
        <v>147.19999999999999</v>
      </c>
      <c r="AI116" s="5">
        <v>316.5</v>
      </c>
      <c r="AJ116" s="5">
        <v>376.1</v>
      </c>
      <c r="AK116" s="32" t="s">
        <v>161</v>
      </c>
      <c r="AL116" s="27"/>
    </row>
    <row r="117" spans="1:38" ht="13.5" customHeight="1" x14ac:dyDescent="0.25">
      <c r="A117" s="3">
        <v>40</v>
      </c>
      <c r="B117" s="60"/>
      <c r="C117" s="60"/>
      <c r="D117" s="60"/>
      <c r="E117" s="60"/>
      <c r="F117" s="65"/>
      <c r="G117" s="13">
        <v>46012</v>
      </c>
      <c r="H117" s="31" t="s">
        <v>1850</v>
      </c>
      <c r="I117" s="5">
        <v>164.99</v>
      </c>
      <c r="J117" s="5" t="s">
        <v>98</v>
      </c>
      <c r="K117" s="5" t="s">
        <v>1850</v>
      </c>
      <c r="L117" s="5">
        <v>164.99</v>
      </c>
      <c r="M117" s="5" t="s">
        <v>98</v>
      </c>
      <c r="N117" s="5" t="s">
        <v>1850</v>
      </c>
      <c r="O117" s="5">
        <v>328.99</v>
      </c>
      <c r="P117" s="5" t="s">
        <v>89</v>
      </c>
      <c r="Q117" s="5" t="s">
        <v>1850</v>
      </c>
      <c r="R117" s="5">
        <v>591.99</v>
      </c>
      <c r="S117" s="32" t="s">
        <v>96</v>
      </c>
      <c r="T117" s="31" t="s">
        <v>115</v>
      </c>
      <c r="U117" s="5" t="s">
        <v>115</v>
      </c>
      <c r="V117" s="5" t="s">
        <v>115</v>
      </c>
      <c r="W117" s="5" t="s">
        <v>115</v>
      </c>
      <c r="X117" s="5" t="s">
        <v>115</v>
      </c>
      <c r="Y117" s="5" t="s">
        <v>115</v>
      </c>
      <c r="Z117" s="5" t="s">
        <v>115</v>
      </c>
      <c r="AA117" s="5" t="s">
        <v>115</v>
      </c>
      <c r="AB117" s="5" t="s">
        <v>115</v>
      </c>
      <c r="AC117" s="5" t="s">
        <v>115</v>
      </c>
      <c r="AD117" s="5" t="s">
        <v>115</v>
      </c>
      <c r="AE117" s="32" t="s">
        <v>115</v>
      </c>
      <c r="AF117" s="31" t="s">
        <v>1849</v>
      </c>
      <c r="AG117" s="5">
        <v>118.8</v>
      </c>
      <c r="AH117" s="5">
        <v>118.8</v>
      </c>
      <c r="AI117" s="5">
        <v>237.6</v>
      </c>
      <c r="AJ117" s="5">
        <v>287.2</v>
      </c>
      <c r="AK117" s="32" t="s">
        <v>161</v>
      </c>
      <c r="AL117" s="27"/>
    </row>
    <row r="118" spans="1:38" ht="13.5" customHeight="1" x14ac:dyDescent="0.25">
      <c r="A118" s="3">
        <v>40</v>
      </c>
      <c r="B118" s="60"/>
      <c r="C118" s="60"/>
      <c r="D118" s="60"/>
      <c r="E118" s="60"/>
      <c r="F118" s="65"/>
      <c r="G118" s="13">
        <v>46014</v>
      </c>
      <c r="H118" s="31" t="s">
        <v>1851</v>
      </c>
      <c r="I118" s="5">
        <v>107.7</v>
      </c>
      <c r="J118" s="5" t="s">
        <v>95</v>
      </c>
      <c r="K118" s="5" t="s">
        <v>1851</v>
      </c>
      <c r="L118" s="5">
        <v>107.7</v>
      </c>
      <c r="M118" s="5" t="s">
        <v>95</v>
      </c>
      <c r="N118" s="5" t="s">
        <v>1844</v>
      </c>
      <c r="O118" s="5">
        <v>324.99</v>
      </c>
      <c r="P118" s="5" t="s">
        <v>89</v>
      </c>
      <c r="Q118" s="5" t="s">
        <v>1844</v>
      </c>
      <c r="R118" s="5">
        <v>583.99</v>
      </c>
      <c r="S118" s="32" t="s">
        <v>96</v>
      </c>
      <c r="T118" s="31" t="s">
        <v>115</v>
      </c>
      <c r="U118" s="5" t="s">
        <v>115</v>
      </c>
      <c r="V118" s="5" t="s">
        <v>115</v>
      </c>
      <c r="W118" s="5" t="s">
        <v>115</v>
      </c>
      <c r="X118" s="5" t="s">
        <v>115</v>
      </c>
      <c r="Y118" s="5" t="s">
        <v>115</v>
      </c>
      <c r="Z118" s="5" t="s">
        <v>115</v>
      </c>
      <c r="AA118" s="5" t="s">
        <v>115</v>
      </c>
      <c r="AB118" s="5" t="s">
        <v>115</v>
      </c>
      <c r="AC118" s="5" t="s">
        <v>115</v>
      </c>
      <c r="AD118" s="5" t="s">
        <v>115</v>
      </c>
      <c r="AE118" s="32" t="s">
        <v>115</v>
      </c>
      <c r="AF118" s="31" t="s">
        <v>1849</v>
      </c>
      <c r="AG118" s="5">
        <v>118.8</v>
      </c>
      <c r="AH118" s="5">
        <v>118.8</v>
      </c>
      <c r="AI118" s="5">
        <v>237.6</v>
      </c>
      <c r="AJ118" s="5">
        <v>287.2</v>
      </c>
      <c r="AK118" s="32" t="s">
        <v>161</v>
      </c>
      <c r="AL118" s="27"/>
    </row>
    <row r="119" spans="1:38" ht="13.5" customHeight="1" x14ac:dyDescent="0.25">
      <c r="A119" s="3">
        <v>41</v>
      </c>
      <c r="B119" s="60" t="s">
        <v>10</v>
      </c>
      <c r="C119" s="60" t="s">
        <v>134</v>
      </c>
      <c r="D119" s="60" t="s">
        <v>19</v>
      </c>
      <c r="E119" s="60" t="s">
        <v>87</v>
      </c>
      <c r="F119" s="64">
        <v>45929</v>
      </c>
      <c r="G119" s="13">
        <v>45957</v>
      </c>
      <c r="H119" s="31" t="s">
        <v>659</v>
      </c>
      <c r="I119" s="5" t="s">
        <v>659</v>
      </c>
      <c r="J119" s="5" t="s">
        <v>659</v>
      </c>
      <c r="K119" s="5" t="s">
        <v>659</v>
      </c>
      <c r="L119" s="5" t="s">
        <v>659</v>
      </c>
      <c r="M119" s="5" t="s">
        <v>659</v>
      </c>
      <c r="N119" s="5" t="s">
        <v>659</v>
      </c>
      <c r="O119" s="5" t="s">
        <v>659</v>
      </c>
      <c r="P119" s="5" t="s">
        <v>659</v>
      </c>
      <c r="Q119" s="5" t="s">
        <v>659</v>
      </c>
      <c r="R119" s="5" t="s">
        <v>659</v>
      </c>
      <c r="S119" s="32" t="s">
        <v>659</v>
      </c>
      <c r="T119" s="31" t="s">
        <v>163</v>
      </c>
      <c r="U119" s="5">
        <v>16.989999999999998</v>
      </c>
      <c r="V119" s="5" t="s">
        <v>104</v>
      </c>
      <c r="W119" s="5" t="s">
        <v>163</v>
      </c>
      <c r="X119" s="5">
        <v>45.49</v>
      </c>
      <c r="Y119" s="5" t="s">
        <v>104</v>
      </c>
      <c r="Z119" s="5" t="s">
        <v>164</v>
      </c>
      <c r="AA119" s="5">
        <v>100.96</v>
      </c>
      <c r="AB119" s="5" t="s">
        <v>104</v>
      </c>
      <c r="AC119" s="5" t="s">
        <v>164</v>
      </c>
      <c r="AD119" s="5">
        <v>134.94</v>
      </c>
      <c r="AE119" s="32" t="s">
        <v>104</v>
      </c>
      <c r="AF119" s="31" t="s">
        <v>160</v>
      </c>
      <c r="AG119" s="5">
        <v>56.6</v>
      </c>
      <c r="AH119" s="5">
        <v>56.6</v>
      </c>
      <c r="AI119" s="5">
        <v>122.5</v>
      </c>
      <c r="AJ119" s="5">
        <v>122.5</v>
      </c>
      <c r="AK119" s="32" t="s">
        <v>161</v>
      </c>
      <c r="AL119" s="27"/>
    </row>
    <row r="120" spans="1:38" ht="13.5" customHeight="1" x14ac:dyDescent="0.25">
      <c r="A120" s="3">
        <v>41</v>
      </c>
      <c r="B120" s="60"/>
      <c r="C120" s="60"/>
      <c r="D120" s="60"/>
      <c r="E120" s="60"/>
      <c r="F120" s="64"/>
      <c r="G120" s="13">
        <v>45959</v>
      </c>
      <c r="H120" s="31" t="s">
        <v>659</v>
      </c>
      <c r="I120" s="5" t="s">
        <v>659</v>
      </c>
      <c r="J120" s="5" t="s">
        <v>659</v>
      </c>
      <c r="K120" s="5" t="s">
        <v>659</v>
      </c>
      <c r="L120" s="5" t="s">
        <v>659</v>
      </c>
      <c r="M120" s="5" t="s">
        <v>659</v>
      </c>
      <c r="N120" s="5" t="s">
        <v>659</v>
      </c>
      <c r="O120" s="5" t="s">
        <v>659</v>
      </c>
      <c r="P120" s="5" t="s">
        <v>659</v>
      </c>
      <c r="Q120" s="5" t="s">
        <v>659</v>
      </c>
      <c r="R120" s="5" t="s">
        <v>659</v>
      </c>
      <c r="S120" s="32" t="s">
        <v>659</v>
      </c>
      <c r="T120" s="31" t="s">
        <v>163</v>
      </c>
      <c r="U120" s="5">
        <v>14.99</v>
      </c>
      <c r="V120" s="5" t="s">
        <v>104</v>
      </c>
      <c r="W120" s="5" t="s">
        <v>163</v>
      </c>
      <c r="X120" s="5">
        <v>38.99</v>
      </c>
      <c r="Y120" s="5" t="s">
        <v>104</v>
      </c>
      <c r="Z120" s="5" t="s">
        <v>163</v>
      </c>
      <c r="AA120" s="5">
        <v>91.96</v>
      </c>
      <c r="AB120" s="5" t="s">
        <v>104</v>
      </c>
      <c r="AC120" s="5" t="s">
        <v>163</v>
      </c>
      <c r="AD120" s="5">
        <v>156.21999999999997</v>
      </c>
      <c r="AE120" s="32" t="s">
        <v>104</v>
      </c>
      <c r="AF120" s="31" t="s">
        <v>160</v>
      </c>
      <c r="AG120" s="5">
        <v>32.9</v>
      </c>
      <c r="AH120" s="5">
        <v>32.9</v>
      </c>
      <c r="AI120" s="5">
        <v>65.8</v>
      </c>
      <c r="AJ120" s="5">
        <v>65.8</v>
      </c>
      <c r="AK120" s="32" t="s">
        <v>161</v>
      </c>
      <c r="AL120" s="27"/>
    </row>
    <row r="121" spans="1:38" ht="13.5" customHeight="1" x14ac:dyDescent="0.25">
      <c r="A121" s="3">
        <v>41</v>
      </c>
      <c r="B121" s="60"/>
      <c r="C121" s="60"/>
      <c r="D121" s="60"/>
      <c r="E121" s="60"/>
      <c r="F121" s="64"/>
      <c r="G121" s="13">
        <v>45961</v>
      </c>
      <c r="H121" s="31" t="s">
        <v>659</v>
      </c>
      <c r="I121" s="5" t="s">
        <v>659</v>
      </c>
      <c r="J121" s="5" t="s">
        <v>659</v>
      </c>
      <c r="K121" s="5" t="s">
        <v>659</v>
      </c>
      <c r="L121" s="5" t="s">
        <v>659</v>
      </c>
      <c r="M121" s="5" t="s">
        <v>659</v>
      </c>
      <c r="N121" s="5" t="s">
        <v>659</v>
      </c>
      <c r="O121" s="5" t="s">
        <v>659</v>
      </c>
      <c r="P121" s="5" t="s">
        <v>659</v>
      </c>
      <c r="Q121" s="5" t="s">
        <v>659</v>
      </c>
      <c r="R121" s="5" t="s">
        <v>659</v>
      </c>
      <c r="S121" s="32" t="s">
        <v>659</v>
      </c>
      <c r="T121" s="31" t="s">
        <v>163</v>
      </c>
      <c r="U121" s="5">
        <v>16.989999999999998</v>
      </c>
      <c r="V121" s="5" t="s">
        <v>104</v>
      </c>
      <c r="W121" s="5" t="s">
        <v>163</v>
      </c>
      <c r="X121" s="5">
        <v>43.49</v>
      </c>
      <c r="Y121" s="5" t="s">
        <v>104</v>
      </c>
      <c r="Z121" s="5" t="s">
        <v>163</v>
      </c>
      <c r="AA121" s="5">
        <v>113.88</v>
      </c>
      <c r="AB121" s="5" t="s">
        <v>104</v>
      </c>
      <c r="AC121" s="5" t="s">
        <v>163</v>
      </c>
      <c r="AD121" s="5">
        <v>159.78</v>
      </c>
      <c r="AE121" s="32" t="s">
        <v>104</v>
      </c>
      <c r="AF121" s="31" t="s">
        <v>160</v>
      </c>
      <c r="AG121" s="5">
        <v>56.6</v>
      </c>
      <c r="AH121" s="5">
        <v>56.6</v>
      </c>
      <c r="AI121" s="5">
        <v>113.2</v>
      </c>
      <c r="AJ121" s="5">
        <v>113.2</v>
      </c>
      <c r="AK121" s="32" t="s">
        <v>161</v>
      </c>
      <c r="AL121" s="27"/>
    </row>
    <row r="122" spans="1:38" ht="13.5" customHeight="1" x14ac:dyDescent="0.25">
      <c r="A122" s="3">
        <v>42</v>
      </c>
      <c r="B122" s="60" t="s">
        <v>74</v>
      </c>
      <c r="C122" s="60" t="s">
        <v>302</v>
      </c>
      <c r="D122" s="60" t="s">
        <v>303</v>
      </c>
      <c r="E122" s="60" t="s">
        <v>302</v>
      </c>
      <c r="F122" s="64">
        <v>45929</v>
      </c>
      <c r="G122" s="13">
        <v>45955</v>
      </c>
      <c r="H122" s="31" t="s">
        <v>659</v>
      </c>
      <c r="I122" s="5" t="s">
        <v>659</v>
      </c>
      <c r="J122" s="5" t="s">
        <v>659</v>
      </c>
      <c r="K122" s="5" t="s">
        <v>659</v>
      </c>
      <c r="L122" s="5" t="s">
        <v>659</v>
      </c>
      <c r="M122" s="5" t="s">
        <v>659</v>
      </c>
      <c r="N122" s="5" t="s">
        <v>659</v>
      </c>
      <c r="O122" s="5" t="s">
        <v>659</v>
      </c>
      <c r="P122" s="5" t="s">
        <v>659</v>
      </c>
      <c r="Q122" s="5" t="s">
        <v>659</v>
      </c>
      <c r="R122" s="5" t="s">
        <v>659</v>
      </c>
      <c r="S122" s="32" t="s">
        <v>659</v>
      </c>
      <c r="T122" s="31" t="s">
        <v>306</v>
      </c>
      <c r="U122" s="5">
        <v>15</v>
      </c>
      <c r="V122" s="5" t="s">
        <v>104</v>
      </c>
      <c r="W122" s="5" t="s">
        <v>306</v>
      </c>
      <c r="X122" s="5">
        <v>41.5</v>
      </c>
      <c r="Y122" s="5" t="s">
        <v>104</v>
      </c>
      <c r="Z122" s="5" t="s">
        <v>306</v>
      </c>
      <c r="AA122" s="5">
        <v>66.040000000000006</v>
      </c>
      <c r="AB122" s="5" t="s">
        <v>104</v>
      </c>
      <c r="AC122" s="4" t="s">
        <v>306</v>
      </c>
      <c r="AD122" s="5">
        <v>163.32</v>
      </c>
      <c r="AE122" s="32" t="s">
        <v>104</v>
      </c>
      <c r="AF122" s="31" t="s">
        <v>2061</v>
      </c>
      <c r="AG122" s="5">
        <v>28.5</v>
      </c>
      <c r="AH122" s="5">
        <v>28.5</v>
      </c>
      <c r="AI122" s="5">
        <v>57</v>
      </c>
      <c r="AJ122" s="5">
        <v>135</v>
      </c>
      <c r="AK122" s="32" t="s">
        <v>764</v>
      </c>
      <c r="AL122" s="27"/>
    </row>
    <row r="123" spans="1:38" ht="13.5" customHeight="1" x14ac:dyDescent="0.25">
      <c r="A123" s="3">
        <v>42</v>
      </c>
      <c r="B123" s="60"/>
      <c r="C123" s="60"/>
      <c r="D123" s="60"/>
      <c r="E123" s="60"/>
      <c r="F123" s="65"/>
      <c r="G123" s="13">
        <v>45957</v>
      </c>
      <c r="H123" s="31" t="s">
        <v>659</v>
      </c>
      <c r="I123" s="5" t="s">
        <v>659</v>
      </c>
      <c r="J123" s="5" t="s">
        <v>659</v>
      </c>
      <c r="K123" s="5" t="s">
        <v>659</v>
      </c>
      <c r="L123" s="5" t="s">
        <v>659</v>
      </c>
      <c r="M123" s="5" t="s">
        <v>659</v>
      </c>
      <c r="N123" s="5" t="s">
        <v>659</v>
      </c>
      <c r="O123" s="5" t="s">
        <v>659</v>
      </c>
      <c r="P123" s="5" t="s">
        <v>659</v>
      </c>
      <c r="Q123" s="5" t="s">
        <v>659</v>
      </c>
      <c r="R123" s="5" t="s">
        <v>659</v>
      </c>
      <c r="S123" s="32" t="s">
        <v>659</v>
      </c>
      <c r="T123" s="31" t="s">
        <v>305</v>
      </c>
      <c r="U123" s="5">
        <v>33.32</v>
      </c>
      <c r="V123" s="5" t="s">
        <v>104</v>
      </c>
      <c r="W123" s="5" t="s">
        <v>305</v>
      </c>
      <c r="X123" s="5">
        <v>68.8</v>
      </c>
      <c r="Y123" s="5" t="s">
        <v>104</v>
      </c>
      <c r="Z123" s="5" t="s">
        <v>305</v>
      </c>
      <c r="AA123" s="5">
        <v>102.14</v>
      </c>
      <c r="AB123" s="5" t="s">
        <v>104</v>
      </c>
      <c r="AC123" s="5" t="s">
        <v>305</v>
      </c>
      <c r="AD123" s="5">
        <v>241.91</v>
      </c>
      <c r="AE123" s="32" t="s">
        <v>104</v>
      </c>
      <c r="AF123" s="31" t="s">
        <v>2061</v>
      </c>
      <c r="AG123" s="5">
        <v>22.5</v>
      </c>
      <c r="AH123" s="5">
        <v>22.5</v>
      </c>
      <c r="AI123" s="5">
        <v>45</v>
      </c>
      <c r="AJ123" s="5">
        <v>107</v>
      </c>
      <c r="AK123" s="32" t="s">
        <v>764</v>
      </c>
      <c r="AL123" s="27"/>
    </row>
    <row r="124" spans="1:38" ht="13.5" customHeight="1" x14ac:dyDescent="0.25">
      <c r="A124" s="3">
        <v>42</v>
      </c>
      <c r="B124" s="60"/>
      <c r="C124" s="60"/>
      <c r="D124" s="60"/>
      <c r="E124" s="60"/>
      <c r="F124" s="65"/>
      <c r="G124" s="13">
        <v>45959</v>
      </c>
      <c r="H124" s="31" t="s">
        <v>659</v>
      </c>
      <c r="I124" s="5" t="s">
        <v>659</v>
      </c>
      <c r="J124" s="5" t="s">
        <v>659</v>
      </c>
      <c r="K124" s="5" t="s">
        <v>659</v>
      </c>
      <c r="L124" s="5" t="s">
        <v>659</v>
      </c>
      <c r="M124" s="5" t="s">
        <v>659</v>
      </c>
      <c r="N124" s="5" t="s">
        <v>659</v>
      </c>
      <c r="O124" s="5" t="s">
        <v>659</v>
      </c>
      <c r="P124" s="5" t="s">
        <v>659</v>
      </c>
      <c r="Q124" s="5" t="s">
        <v>659</v>
      </c>
      <c r="R124" s="5" t="s">
        <v>659</v>
      </c>
      <c r="S124" s="32" t="s">
        <v>659</v>
      </c>
      <c r="T124" s="31" t="s">
        <v>309</v>
      </c>
      <c r="U124" s="5">
        <v>14.99</v>
      </c>
      <c r="V124" s="5" t="s">
        <v>104</v>
      </c>
      <c r="W124" s="5" t="s">
        <v>309</v>
      </c>
      <c r="X124" s="5">
        <v>45</v>
      </c>
      <c r="Y124" s="5" t="s">
        <v>104</v>
      </c>
      <c r="Z124" s="4" t="s">
        <v>309</v>
      </c>
      <c r="AA124" s="5">
        <v>66.040000000000006</v>
      </c>
      <c r="AB124" s="5" t="s">
        <v>104</v>
      </c>
      <c r="AC124" s="4" t="s">
        <v>309</v>
      </c>
      <c r="AD124" s="5">
        <v>169.65</v>
      </c>
      <c r="AE124" s="32" t="s">
        <v>104</v>
      </c>
      <c r="AF124" s="31" t="s">
        <v>2062</v>
      </c>
      <c r="AG124" s="5">
        <v>25</v>
      </c>
      <c r="AH124" s="5">
        <v>25</v>
      </c>
      <c r="AI124" s="5">
        <v>50</v>
      </c>
      <c r="AJ124" s="5">
        <v>118</v>
      </c>
      <c r="AK124" s="32" t="s">
        <v>764</v>
      </c>
      <c r="AL124" s="27"/>
    </row>
    <row r="125" spans="1:38" ht="13.5" customHeight="1" x14ac:dyDescent="0.25">
      <c r="A125" s="3">
        <v>43</v>
      </c>
      <c r="B125" s="60" t="s">
        <v>17</v>
      </c>
      <c r="C125" s="60" t="s">
        <v>87</v>
      </c>
      <c r="D125" s="60" t="s">
        <v>10</v>
      </c>
      <c r="E125" s="60" t="s">
        <v>134</v>
      </c>
      <c r="F125" s="64">
        <v>45958</v>
      </c>
      <c r="G125" s="13">
        <v>45987</v>
      </c>
      <c r="H125" s="31" t="s">
        <v>659</v>
      </c>
      <c r="I125" s="5" t="s">
        <v>659</v>
      </c>
      <c r="J125" s="5" t="s">
        <v>659</v>
      </c>
      <c r="K125" s="5" t="s">
        <v>659</v>
      </c>
      <c r="L125" s="5" t="s">
        <v>659</v>
      </c>
      <c r="M125" s="5" t="s">
        <v>659</v>
      </c>
      <c r="N125" s="5" t="s">
        <v>659</v>
      </c>
      <c r="O125" s="5" t="s">
        <v>659</v>
      </c>
      <c r="P125" s="5" t="s">
        <v>659</v>
      </c>
      <c r="Q125" s="5" t="s">
        <v>659</v>
      </c>
      <c r="R125" s="5" t="s">
        <v>659</v>
      </c>
      <c r="S125" s="32" t="s">
        <v>659</v>
      </c>
      <c r="T125" s="31" t="s">
        <v>1389</v>
      </c>
      <c r="U125" s="5">
        <v>78.489999999999995</v>
      </c>
      <c r="V125" s="5" t="s">
        <v>104</v>
      </c>
      <c r="W125" s="5" t="s">
        <v>1389</v>
      </c>
      <c r="X125" s="5">
        <f>U125+26</f>
        <v>104.49</v>
      </c>
      <c r="Y125" s="5" t="s">
        <v>104</v>
      </c>
      <c r="Z125" s="5" t="s">
        <v>1387</v>
      </c>
      <c r="AA125" s="5">
        <f>145.38+26+32.99</f>
        <v>204.37</v>
      </c>
      <c r="AB125" s="5" t="s">
        <v>104</v>
      </c>
      <c r="AC125" s="5" t="s">
        <v>1390</v>
      </c>
      <c r="AD125" s="5">
        <v>378.14</v>
      </c>
      <c r="AE125" s="32" t="s">
        <v>95</v>
      </c>
      <c r="AF125" s="35">
        <v>0.4826388888888889</v>
      </c>
      <c r="AG125" s="5">
        <v>80.2</v>
      </c>
      <c r="AH125" s="5">
        <v>80.2</v>
      </c>
      <c r="AI125" s="5">
        <f t="shared" ref="AI125:AI127" si="0">AH125*2</f>
        <v>160.4</v>
      </c>
      <c r="AJ125" s="5">
        <v>205.2</v>
      </c>
      <c r="AK125" s="32" t="s">
        <v>100</v>
      </c>
      <c r="AL125" s="27"/>
    </row>
    <row r="126" spans="1:38" ht="13.5" customHeight="1" x14ac:dyDescent="0.25">
      <c r="A126" s="3">
        <v>43</v>
      </c>
      <c r="B126" s="60"/>
      <c r="C126" s="60"/>
      <c r="D126" s="60"/>
      <c r="E126" s="60"/>
      <c r="F126" s="65"/>
      <c r="G126" s="13">
        <v>45989</v>
      </c>
      <c r="H126" s="31" t="s">
        <v>2063</v>
      </c>
      <c r="I126" s="5">
        <v>62.09</v>
      </c>
      <c r="J126" s="5" t="s">
        <v>823</v>
      </c>
      <c r="K126" s="5" t="s">
        <v>659</v>
      </c>
      <c r="L126" s="5" t="s">
        <v>659</v>
      </c>
      <c r="M126" s="5" t="s">
        <v>659</v>
      </c>
      <c r="N126" s="5" t="s">
        <v>659</v>
      </c>
      <c r="O126" s="5" t="s">
        <v>659</v>
      </c>
      <c r="P126" s="5" t="s">
        <v>659</v>
      </c>
      <c r="Q126" s="5" t="s">
        <v>659</v>
      </c>
      <c r="R126" s="5" t="s">
        <v>659</v>
      </c>
      <c r="S126" s="32" t="s">
        <v>659</v>
      </c>
      <c r="T126" s="31" t="s">
        <v>1393</v>
      </c>
      <c r="U126" s="5">
        <v>85.56</v>
      </c>
      <c r="V126" s="5" t="s">
        <v>95</v>
      </c>
      <c r="W126" s="5" t="s">
        <v>1391</v>
      </c>
      <c r="X126" s="5">
        <f>94.16+27</f>
        <v>121.16</v>
      </c>
      <c r="Y126" s="5" t="s">
        <v>104</v>
      </c>
      <c r="Z126" s="5" t="s">
        <v>1387</v>
      </c>
      <c r="AA126" s="5">
        <f>190.62+26+32.49</f>
        <v>249.11</v>
      </c>
      <c r="AB126" s="5" t="s">
        <v>104</v>
      </c>
      <c r="AC126" s="5" t="s">
        <v>1392</v>
      </c>
      <c r="AD126" s="5">
        <v>400.62</v>
      </c>
      <c r="AE126" s="32" t="s">
        <v>95</v>
      </c>
      <c r="AF126" s="35">
        <v>0.2326388888888889</v>
      </c>
      <c r="AG126" s="5">
        <v>37.6</v>
      </c>
      <c r="AH126" s="5">
        <v>37.6</v>
      </c>
      <c r="AI126" s="5">
        <f t="shared" si="0"/>
        <v>75.2</v>
      </c>
      <c r="AJ126" s="5">
        <v>210.6</v>
      </c>
      <c r="AK126" s="32" t="s">
        <v>100</v>
      </c>
      <c r="AL126" s="27"/>
    </row>
    <row r="127" spans="1:38" ht="13.5" customHeight="1" x14ac:dyDescent="0.25">
      <c r="A127" s="3">
        <v>43</v>
      </c>
      <c r="B127" s="60"/>
      <c r="C127" s="60"/>
      <c r="D127" s="60"/>
      <c r="E127" s="60"/>
      <c r="F127" s="65"/>
      <c r="G127" s="13">
        <v>45991</v>
      </c>
      <c r="H127" s="31" t="s">
        <v>659</v>
      </c>
      <c r="I127" s="5" t="s">
        <v>659</v>
      </c>
      <c r="J127" s="5" t="s">
        <v>659</v>
      </c>
      <c r="K127" s="5" t="s">
        <v>659</v>
      </c>
      <c r="L127" s="5" t="s">
        <v>659</v>
      </c>
      <c r="M127" s="5" t="s">
        <v>659</v>
      </c>
      <c r="N127" s="5" t="s">
        <v>659</v>
      </c>
      <c r="O127" s="5" t="s">
        <v>659</v>
      </c>
      <c r="P127" s="5" t="s">
        <v>659</v>
      </c>
      <c r="Q127" s="5" t="s">
        <v>659</v>
      </c>
      <c r="R127" s="5" t="s">
        <v>659</v>
      </c>
      <c r="S127" s="32" t="s">
        <v>659</v>
      </c>
      <c r="T127" s="31" t="s">
        <v>1393</v>
      </c>
      <c r="U127" s="5">
        <v>104.81</v>
      </c>
      <c r="V127" s="5" t="s">
        <v>95</v>
      </c>
      <c r="W127" s="5" t="s">
        <v>1393</v>
      </c>
      <c r="X127" s="5">
        <f>U127+27</f>
        <v>131.81</v>
      </c>
      <c r="Y127" s="5" t="s">
        <v>104</v>
      </c>
      <c r="Z127" s="5" t="s">
        <v>1387</v>
      </c>
      <c r="AA127" s="5">
        <f>211.62+27+33.49</f>
        <v>272.11</v>
      </c>
      <c r="AB127" s="5" t="s">
        <v>104</v>
      </c>
      <c r="AC127" s="5" t="s">
        <v>1393</v>
      </c>
      <c r="AD127" s="5">
        <v>513.22</v>
      </c>
      <c r="AE127" s="32" t="s">
        <v>95</v>
      </c>
      <c r="AF127" s="35">
        <v>0.84027777777777779</v>
      </c>
      <c r="AG127" s="5">
        <v>54.9</v>
      </c>
      <c r="AH127" s="5">
        <v>54.9</v>
      </c>
      <c r="AI127" s="5">
        <f t="shared" si="0"/>
        <v>109.8</v>
      </c>
      <c r="AJ127" s="5">
        <v>163.80000000000001</v>
      </c>
      <c r="AK127" s="32" t="s">
        <v>100</v>
      </c>
      <c r="AL127" s="27"/>
    </row>
    <row r="128" spans="1:38" ht="13.5" customHeight="1" x14ac:dyDescent="0.25">
      <c r="A128" s="3">
        <v>44</v>
      </c>
      <c r="B128" s="60" t="s">
        <v>20</v>
      </c>
      <c r="C128" s="60" t="s">
        <v>179</v>
      </c>
      <c r="D128" s="60" t="s">
        <v>10</v>
      </c>
      <c r="E128" s="60" t="s">
        <v>134</v>
      </c>
      <c r="F128" s="64">
        <v>45936</v>
      </c>
      <c r="G128" s="13">
        <v>45965</v>
      </c>
      <c r="H128" s="31" t="s">
        <v>2064</v>
      </c>
      <c r="I128" s="5">
        <v>73</v>
      </c>
      <c r="J128" s="5" t="s">
        <v>186</v>
      </c>
      <c r="K128" s="5" t="s">
        <v>2065</v>
      </c>
      <c r="L128" s="5">
        <v>106</v>
      </c>
      <c r="M128" s="5" t="s">
        <v>186</v>
      </c>
      <c r="N128" s="5" t="s">
        <v>2066</v>
      </c>
      <c r="O128" s="5">
        <v>289</v>
      </c>
      <c r="P128" s="5" t="s">
        <v>186</v>
      </c>
      <c r="Q128" s="5" t="s">
        <v>2064</v>
      </c>
      <c r="R128" s="5">
        <v>820</v>
      </c>
      <c r="S128" s="32" t="s">
        <v>186</v>
      </c>
      <c r="T128" s="31" t="s">
        <v>115</v>
      </c>
      <c r="U128" s="5" t="s">
        <v>115</v>
      </c>
      <c r="V128" s="5" t="s">
        <v>115</v>
      </c>
      <c r="W128" s="5" t="s">
        <v>115</v>
      </c>
      <c r="X128" s="5" t="s">
        <v>115</v>
      </c>
      <c r="Y128" s="5" t="s">
        <v>115</v>
      </c>
      <c r="Z128" s="5" t="s">
        <v>115</v>
      </c>
      <c r="AA128" s="5" t="s">
        <v>115</v>
      </c>
      <c r="AB128" s="5" t="s">
        <v>115</v>
      </c>
      <c r="AC128" s="5" t="s">
        <v>115</v>
      </c>
      <c r="AD128" s="5" t="s">
        <v>115</v>
      </c>
      <c r="AE128" s="32" t="s">
        <v>115</v>
      </c>
      <c r="AF128" s="31" t="s">
        <v>2067</v>
      </c>
      <c r="AG128" s="5">
        <v>71.599999999999994</v>
      </c>
      <c r="AH128" s="5">
        <v>71.599999999999994</v>
      </c>
      <c r="AI128" s="5">
        <v>143.19999999999999</v>
      </c>
      <c r="AJ128" s="5">
        <v>143.19999999999999</v>
      </c>
      <c r="AK128" s="32" t="s">
        <v>187</v>
      </c>
      <c r="AL128" s="27" t="s">
        <v>1102</v>
      </c>
    </row>
    <row r="129" spans="1:38" ht="13.5" customHeight="1" x14ac:dyDescent="0.25">
      <c r="A129" s="3">
        <v>44</v>
      </c>
      <c r="B129" s="60"/>
      <c r="C129" s="60"/>
      <c r="D129" s="60"/>
      <c r="E129" s="60"/>
      <c r="F129" s="65"/>
      <c r="G129" s="13">
        <v>45967</v>
      </c>
      <c r="H129" s="31" t="s">
        <v>659</v>
      </c>
      <c r="I129" s="5" t="s">
        <v>659</v>
      </c>
      <c r="J129" s="5" t="s">
        <v>659</v>
      </c>
      <c r="K129" s="5" t="s">
        <v>659</v>
      </c>
      <c r="L129" s="5" t="s">
        <v>659</v>
      </c>
      <c r="M129" s="5" t="s">
        <v>659</v>
      </c>
      <c r="N129" s="5" t="s">
        <v>659</v>
      </c>
      <c r="O129" s="5" t="s">
        <v>659</v>
      </c>
      <c r="P129" s="5" t="s">
        <v>659</v>
      </c>
      <c r="Q129" s="5" t="s">
        <v>659</v>
      </c>
      <c r="R129" s="5" t="s">
        <v>659</v>
      </c>
      <c r="S129" s="32" t="s">
        <v>659</v>
      </c>
      <c r="T129" s="31" t="s">
        <v>1100</v>
      </c>
      <c r="U129" s="5">
        <v>29.29</v>
      </c>
      <c r="V129" s="5" t="s">
        <v>104</v>
      </c>
      <c r="W129" s="5" t="s">
        <v>1100</v>
      </c>
      <c r="X129" s="5">
        <v>56.29</v>
      </c>
      <c r="Y129" s="5" t="s">
        <v>104</v>
      </c>
      <c r="Z129" s="5" t="s">
        <v>1100</v>
      </c>
      <c r="AA129" s="5">
        <v>129.56</v>
      </c>
      <c r="AB129" s="5" t="s">
        <v>104</v>
      </c>
      <c r="AC129" s="5" t="s">
        <v>1100</v>
      </c>
      <c r="AD129" s="5">
        <v>246.61</v>
      </c>
      <c r="AE129" s="32" t="s">
        <v>104</v>
      </c>
      <c r="AF129" s="31" t="s">
        <v>2068</v>
      </c>
      <c r="AG129" s="5">
        <v>71.599999999999994</v>
      </c>
      <c r="AH129" s="5">
        <v>71.599999999999994</v>
      </c>
      <c r="AI129" s="5">
        <v>143.19999999999999</v>
      </c>
      <c r="AJ129" s="5">
        <v>143.19999999999999</v>
      </c>
      <c r="AK129" s="32" t="s">
        <v>187</v>
      </c>
      <c r="AL129" s="27" t="s">
        <v>1102</v>
      </c>
    </row>
    <row r="130" spans="1:38" ht="13.5" customHeight="1" x14ac:dyDescent="0.25">
      <c r="A130" s="3">
        <v>44</v>
      </c>
      <c r="B130" s="60"/>
      <c r="C130" s="60"/>
      <c r="D130" s="60"/>
      <c r="E130" s="60"/>
      <c r="F130" s="65"/>
      <c r="G130" s="13">
        <v>45969</v>
      </c>
      <c r="H130" s="31" t="s">
        <v>659</v>
      </c>
      <c r="I130" s="5" t="s">
        <v>659</v>
      </c>
      <c r="J130" s="5" t="s">
        <v>659</v>
      </c>
      <c r="K130" s="5" t="s">
        <v>659</v>
      </c>
      <c r="L130" s="5" t="s">
        <v>659</v>
      </c>
      <c r="M130" s="5" t="s">
        <v>659</v>
      </c>
      <c r="N130" s="5" t="s">
        <v>659</v>
      </c>
      <c r="O130" s="5" t="s">
        <v>659</v>
      </c>
      <c r="P130" s="5" t="s">
        <v>659</v>
      </c>
      <c r="Q130" s="5" t="s">
        <v>659</v>
      </c>
      <c r="R130" s="5" t="s">
        <v>659</v>
      </c>
      <c r="S130" s="32" t="s">
        <v>659</v>
      </c>
      <c r="T130" s="31" t="s">
        <v>1100</v>
      </c>
      <c r="U130" s="5">
        <v>33.07</v>
      </c>
      <c r="V130" s="5" t="s">
        <v>104</v>
      </c>
      <c r="W130" s="5" t="s">
        <v>1100</v>
      </c>
      <c r="X130" s="5">
        <v>60.57</v>
      </c>
      <c r="Y130" s="5" t="s">
        <v>104</v>
      </c>
      <c r="Z130" s="5" t="s">
        <v>1100</v>
      </c>
      <c r="AA130" s="5">
        <v>73.97</v>
      </c>
      <c r="AB130" s="5" t="s">
        <v>104</v>
      </c>
      <c r="AC130" s="5" t="s">
        <v>1100</v>
      </c>
      <c r="AD130" s="5">
        <v>276.37</v>
      </c>
      <c r="AE130" s="32" t="s">
        <v>104</v>
      </c>
      <c r="AF130" s="31" t="s">
        <v>2068</v>
      </c>
      <c r="AG130" s="5">
        <v>71.599999999999994</v>
      </c>
      <c r="AH130" s="5">
        <v>71.599999999999994</v>
      </c>
      <c r="AI130" s="5">
        <v>143.19999999999999</v>
      </c>
      <c r="AJ130" s="5">
        <v>143.19999999999999</v>
      </c>
      <c r="AK130" s="32" t="s">
        <v>187</v>
      </c>
      <c r="AL130" s="27" t="s">
        <v>1102</v>
      </c>
    </row>
    <row r="131" spans="1:38" ht="13.5" customHeight="1" x14ac:dyDescent="0.25">
      <c r="A131" s="3">
        <v>45</v>
      </c>
      <c r="B131" s="62" t="s">
        <v>20</v>
      </c>
      <c r="C131" s="62" t="s">
        <v>179</v>
      </c>
      <c r="D131" s="62" t="s">
        <v>850</v>
      </c>
      <c r="E131" s="62" t="s">
        <v>242</v>
      </c>
      <c r="F131" s="66">
        <v>45976</v>
      </c>
      <c r="G131" s="26">
        <v>46004</v>
      </c>
      <c r="H131" s="31" t="s">
        <v>1623</v>
      </c>
      <c r="I131" s="15">
        <v>105.84</v>
      </c>
      <c r="J131" s="15" t="s">
        <v>345</v>
      </c>
      <c r="K131" s="5" t="s">
        <v>1617</v>
      </c>
      <c r="L131" s="15">
        <v>120.96000000000001</v>
      </c>
      <c r="M131" s="15" t="s">
        <v>345</v>
      </c>
      <c r="N131" s="5" t="s">
        <v>1623</v>
      </c>
      <c r="O131" s="5">
        <v>366.47640000000001</v>
      </c>
      <c r="P131" s="15" t="s">
        <v>345</v>
      </c>
      <c r="Q131" s="5" t="s">
        <v>1623</v>
      </c>
      <c r="R131" s="5">
        <v>726.99120000000005</v>
      </c>
      <c r="S131" s="34" t="s">
        <v>345</v>
      </c>
      <c r="T131" s="33" t="s">
        <v>1620</v>
      </c>
      <c r="U131" s="15">
        <v>208.44000000000003</v>
      </c>
      <c r="V131" s="15" t="s">
        <v>345</v>
      </c>
      <c r="W131" s="5" t="s">
        <v>1620</v>
      </c>
      <c r="X131" s="5">
        <v>208.44000000000003</v>
      </c>
      <c r="Y131" s="15" t="s">
        <v>345</v>
      </c>
      <c r="Z131" s="5" t="s">
        <v>1620</v>
      </c>
      <c r="AA131" s="5">
        <v>476.11800000000005</v>
      </c>
      <c r="AB131" s="15" t="s">
        <v>345</v>
      </c>
      <c r="AC131" s="5" t="s">
        <v>1620</v>
      </c>
      <c r="AD131" s="5">
        <v>907.29720000000009</v>
      </c>
      <c r="AE131" s="34" t="s">
        <v>345</v>
      </c>
      <c r="AF131" s="31" t="s">
        <v>1624</v>
      </c>
      <c r="AG131" s="15">
        <v>113.4</v>
      </c>
      <c r="AH131" s="15">
        <v>113.4</v>
      </c>
      <c r="AI131" s="15">
        <v>225.72000000000003</v>
      </c>
      <c r="AJ131" s="15">
        <v>225.72000000000003</v>
      </c>
      <c r="AK131" s="32" t="s">
        <v>1133</v>
      </c>
      <c r="AL131" s="27"/>
    </row>
    <row r="132" spans="1:38" ht="13.5" customHeight="1" x14ac:dyDescent="0.25">
      <c r="A132" s="3">
        <v>45</v>
      </c>
      <c r="B132" s="62"/>
      <c r="C132" s="62"/>
      <c r="D132" s="62"/>
      <c r="E132" s="62"/>
      <c r="F132" s="67"/>
      <c r="G132" s="26">
        <v>46006</v>
      </c>
      <c r="H132" s="31" t="s">
        <v>1625</v>
      </c>
      <c r="I132" s="15">
        <v>102.60000000000001</v>
      </c>
      <c r="J132" s="15" t="s">
        <v>345</v>
      </c>
      <c r="K132" s="5" t="s">
        <v>1625</v>
      </c>
      <c r="L132" s="15">
        <v>102.60000000000001</v>
      </c>
      <c r="M132" s="15" t="s">
        <v>345</v>
      </c>
      <c r="N132" s="5" t="s">
        <v>1625</v>
      </c>
      <c r="O132" s="5">
        <v>262.73160000000001</v>
      </c>
      <c r="P132" s="15" t="s">
        <v>345</v>
      </c>
      <c r="Q132" s="5" t="s">
        <v>1625</v>
      </c>
      <c r="R132" s="5">
        <v>512.74080000000004</v>
      </c>
      <c r="S132" s="34" t="s">
        <v>345</v>
      </c>
      <c r="T132" s="33" t="s">
        <v>1620</v>
      </c>
      <c r="U132" s="15">
        <v>258.12</v>
      </c>
      <c r="V132" s="15" t="s">
        <v>345</v>
      </c>
      <c r="W132" s="5" t="s">
        <v>1620</v>
      </c>
      <c r="X132" s="5">
        <v>258.12</v>
      </c>
      <c r="Y132" s="15" t="s">
        <v>345</v>
      </c>
      <c r="Z132" s="5" t="s">
        <v>1620</v>
      </c>
      <c r="AA132" s="5">
        <v>575.47800000000007</v>
      </c>
      <c r="AB132" s="15" t="s">
        <v>345</v>
      </c>
      <c r="AC132" s="5" t="s">
        <v>1620</v>
      </c>
      <c r="AD132" s="5">
        <v>1101.0384000000001</v>
      </c>
      <c r="AE132" s="34" t="s">
        <v>345</v>
      </c>
      <c r="AF132" s="31" t="s">
        <v>1624</v>
      </c>
      <c r="AG132" s="15">
        <v>82.080000000000013</v>
      </c>
      <c r="AH132" s="15">
        <v>82.080000000000013</v>
      </c>
      <c r="AI132" s="15">
        <v>164.16000000000003</v>
      </c>
      <c r="AJ132" s="15">
        <v>164.16000000000003</v>
      </c>
      <c r="AK132" s="32" t="s">
        <v>1133</v>
      </c>
      <c r="AL132" s="27"/>
    </row>
    <row r="133" spans="1:38" ht="13.5" customHeight="1" x14ac:dyDescent="0.25">
      <c r="A133" s="3">
        <v>45</v>
      </c>
      <c r="B133" s="62"/>
      <c r="C133" s="62"/>
      <c r="D133" s="62"/>
      <c r="E133" s="62"/>
      <c r="F133" s="67"/>
      <c r="G133" s="26">
        <v>46008</v>
      </c>
      <c r="H133" s="31" t="s">
        <v>1625</v>
      </c>
      <c r="I133" s="15">
        <v>102.60000000000001</v>
      </c>
      <c r="J133" s="15" t="s">
        <v>345</v>
      </c>
      <c r="K133" s="5" t="s">
        <v>1625</v>
      </c>
      <c r="L133" s="15">
        <v>102.60000000000001</v>
      </c>
      <c r="M133" s="15" t="s">
        <v>345</v>
      </c>
      <c r="N133" s="5" t="s">
        <v>1625</v>
      </c>
      <c r="O133" s="5">
        <v>267.91559999999998</v>
      </c>
      <c r="P133" s="15" t="s">
        <v>345</v>
      </c>
      <c r="Q133" s="5" t="s">
        <v>1625</v>
      </c>
      <c r="R133" s="5">
        <v>522.78480000000002</v>
      </c>
      <c r="S133" s="34" t="s">
        <v>345</v>
      </c>
      <c r="T133" s="33" t="s">
        <v>1620</v>
      </c>
      <c r="U133" s="15">
        <v>172.8</v>
      </c>
      <c r="V133" s="15" t="s">
        <v>345</v>
      </c>
      <c r="W133" s="5" t="s">
        <v>1620</v>
      </c>
      <c r="X133" s="5">
        <v>172.8</v>
      </c>
      <c r="Y133" s="15" t="s">
        <v>345</v>
      </c>
      <c r="Z133" s="5" t="s">
        <v>1620</v>
      </c>
      <c r="AA133" s="5">
        <v>404.84880000000004</v>
      </c>
      <c r="AB133" s="15" t="s">
        <v>345</v>
      </c>
      <c r="AC133" s="5" t="s">
        <v>1620</v>
      </c>
      <c r="AD133" s="5">
        <v>777.06000000000006</v>
      </c>
      <c r="AE133" s="34" t="s">
        <v>345</v>
      </c>
      <c r="AF133" s="31" t="s">
        <v>1624</v>
      </c>
      <c r="AG133" s="15">
        <v>82.080000000000013</v>
      </c>
      <c r="AH133" s="15">
        <v>82.080000000000013</v>
      </c>
      <c r="AI133" s="15">
        <v>164.16000000000003</v>
      </c>
      <c r="AJ133" s="15">
        <v>164.16000000000003</v>
      </c>
      <c r="AK133" s="32" t="s">
        <v>1133</v>
      </c>
      <c r="AL133" s="27"/>
    </row>
    <row r="134" spans="1:38" ht="13.5" customHeight="1" x14ac:dyDescent="0.25">
      <c r="A134" s="3">
        <v>46</v>
      </c>
      <c r="B134" s="60" t="s">
        <v>1540</v>
      </c>
      <c r="C134" s="60" t="s">
        <v>638</v>
      </c>
      <c r="D134" s="60" t="s">
        <v>38</v>
      </c>
      <c r="E134" s="60" t="s">
        <v>135</v>
      </c>
      <c r="F134" s="64">
        <v>45966</v>
      </c>
      <c r="G134" s="13">
        <v>45968</v>
      </c>
      <c r="H134" s="31" t="s">
        <v>2069</v>
      </c>
      <c r="I134" s="5" t="s">
        <v>1542</v>
      </c>
      <c r="J134" s="5" t="s">
        <v>347</v>
      </c>
      <c r="K134" s="5" t="s">
        <v>2069</v>
      </c>
      <c r="L134" s="5">
        <v>331.06</v>
      </c>
      <c r="M134" s="5" t="s">
        <v>446</v>
      </c>
      <c r="N134" s="5" t="s">
        <v>2069</v>
      </c>
      <c r="O134" s="5" t="s">
        <v>1543</v>
      </c>
      <c r="P134" s="5" t="s">
        <v>347</v>
      </c>
      <c r="Q134" s="5" t="s">
        <v>659</v>
      </c>
      <c r="R134" s="5" t="s">
        <v>659</v>
      </c>
      <c r="S134" s="32" t="s">
        <v>659</v>
      </c>
      <c r="T134" s="31" t="s">
        <v>1545</v>
      </c>
      <c r="U134" s="5">
        <v>439.73</v>
      </c>
      <c r="V134" s="5" t="s">
        <v>416</v>
      </c>
      <c r="W134" s="5" t="s">
        <v>1545</v>
      </c>
      <c r="X134" s="5">
        <v>439.73</v>
      </c>
      <c r="Y134" s="5" t="s">
        <v>416</v>
      </c>
      <c r="Z134" s="5" t="s">
        <v>1544</v>
      </c>
      <c r="AA134" s="5">
        <v>924.53</v>
      </c>
      <c r="AB134" s="5" t="s">
        <v>416</v>
      </c>
      <c r="AC134" s="5" t="s">
        <v>1544</v>
      </c>
      <c r="AD134" s="5">
        <v>1713</v>
      </c>
      <c r="AE134" s="32" t="s">
        <v>446</v>
      </c>
      <c r="AF134" s="31" t="s">
        <v>2070</v>
      </c>
      <c r="AG134" s="5">
        <v>85.85</v>
      </c>
      <c r="AH134" s="5">
        <v>85.85</v>
      </c>
      <c r="AI134" s="5">
        <v>171.69</v>
      </c>
      <c r="AJ134" s="5">
        <v>229.91</v>
      </c>
      <c r="AK134" s="32" t="s">
        <v>1547</v>
      </c>
      <c r="AL134" s="27"/>
    </row>
    <row r="135" spans="1:38" ht="13.5" customHeight="1" x14ac:dyDescent="0.25">
      <c r="A135" s="3">
        <v>46</v>
      </c>
      <c r="B135" s="60"/>
      <c r="C135" s="60"/>
      <c r="D135" s="60"/>
      <c r="E135" s="60"/>
      <c r="F135" s="65"/>
      <c r="G135" s="13">
        <v>45970</v>
      </c>
      <c r="H135" s="31" t="s">
        <v>659</v>
      </c>
      <c r="I135" s="5" t="s">
        <v>659</v>
      </c>
      <c r="J135" s="5" t="s">
        <v>659</v>
      </c>
      <c r="K135" s="5" t="s">
        <v>659</v>
      </c>
      <c r="L135" s="5" t="s">
        <v>659</v>
      </c>
      <c r="M135" s="5" t="s">
        <v>659</v>
      </c>
      <c r="N135" s="5" t="s">
        <v>659</v>
      </c>
      <c r="O135" s="5" t="s">
        <v>659</v>
      </c>
      <c r="P135" s="5" t="s">
        <v>659</v>
      </c>
      <c r="Q135" s="5" t="s">
        <v>659</v>
      </c>
      <c r="R135" s="5" t="s">
        <v>659</v>
      </c>
      <c r="S135" s="32" t="s">
        <v>659</v>
      </c>
      <c r="T135" s="31" t="s">
        <v>1548</v>
      </c>
      <c r="U135" s="5">
        <v>373</v>
      </c>
      <c r="V135" s="5" t="s">
        <v>446</v>
      </c>
      <c r="W135" s="5" t="s">
        <v>1548</v>
      </c>
      <c r="X135" s="5">
        <v>373</v>
      </c>
      <c r="Y135" s="5" t="s">
        <v>446</v>
      </c>
      <c r="Z135" s="5" t="s">
        <v>1548</v>
      </c>
      <c r="AA135" s="5">
        <v>865.4</v>
      </c>
      <c r="AB135" s="5" t="s">
        <v>1201</v>
      </c>
      <c r="AC135" s="5" t="s">
        <v>1548</v>
      </c>
      <c r="AD135" s="5">
        <v>1447</v>
      </c>
      <c r="AE135" s="32" t="s">
        <v>446</v>
      </c>
      <c r="AF135" s="31" t="s">
        <v>2070</v>
      </c>
      <c r="AG135" s="5">
        <v>81.94</v>
      </c>
      <c r="AH135" s="5">
        <v>81.94</v>
      </c>
      <c r="AI135" s="5">
        <v>163.87</v>
      </c>
      <c r="AJ135" s="5">
        <v>222.09</v>
      </c>
      <c r="AK135" s="32" t="s">
        <v>1547</v>
      </c>
      <c r="AL135" s="27"/>
    </row>
    <row r="136" spans="1:38" ht="13.5" customHeight="1" x14ac:dyDescent="0.25">
      <c r="A136" s="3">
        <v>46</v>
      </c>
      <c r="B136" s="60"/>
      <c r="C136" s="60"/>
      <c r="D136" s="60"/>
      <c r="E136" s="60"/>
      <c r="F136" s="65"/>
      <c r="G136" s="13">
        <v>45973</v>
      </c>
      <c r="H136" s="31" t="s">
        <v>1549</v>
      </c>
      <c r="I136" s="5">
        <v>325</v>
      </c>
      <c r="J136" s="5" t="s">
        <v>446</v>
      </c>
      <c r="K136" s="5" t="s">
        <v>1549</v>
      </c>
      <c r="L136" s="5">
        <v>325</v>
      </c>
      <c r="M136" s="5" t="s">
        <v>446</v>
      </c>
      <c r="N136" s="5" t="s">
        <v>1549</v>
      </c>
      <c r="O136" s="5">
        <v>772</v>
      </c>
      <c r="P136" s="5" t="s">
        <v>541</v>
      </c>
      <c r="Q136" s="5" t="s">
        <v>659</v>
      </c>
      <c r="R136" s="5" t="s">
        <v>659</v>
      </c>
      <c r="S136" s="32" t="s">
        <v>659</v>
      </c>
      <c r="T136" s="31" t="s">
        <v>1544</v>
      </c>
      <c r="U136" s="5">
        <v>439.73</v>
      </c>
      <c r="V136" s="5" t="s">
        <v>416</v>
      </c>
      <c r="W136" s="5" t="s">
        <v>1544</v>
      </c>
      <c r="X136" s="5">
        <v>439.73</v>
      </c>
      <c r="Y136" s="5" t="s">
        <v>416</v>
      </c>
      <c r="Z136" s="5" t="s">
        <v>1544</v>
      </c>
      <c r="AA136" s="5">
        <v>924.53</v>
      </c>
      <c r="AB136" s="5" t="s">
        <v>416</v>
      </c>
      <c r="AC136" s="5" t="s">
        <v>1544</v>
      </c>
      <c r="AD136" s="5">
        <v>1713</v>
      </c>
      <c r="AE136" s="32" t="s">
        <v>446</v>
      </c>
      <c r="AF136" s="31" t="s">
        <v>2070</v>
      </c>
      <c r="AG136" s="5">
        <v>81.94</v>
      </c>
      <c r="AH136" s="5">
        <v>81.94</v>
      </c>
      <c r="AI136" s="5">
        <v>163.87</v>
      </c>
      <c r="AJ136" s="5">
        <v>222.09</v>
      </c>
      <c r="AK136" s="32" t="s">
        <v>1547</v>
      </c>
      <c r="AL136" s="27"/>
    </row>
    <row r="137" spans="1:38" ht="13.5" customHeight="1" x14ac:dyDescent="0.25">
      <c r="A137" s="3">
        <v>47</v>
      </c>
      <c r="B137" s="60" t="s">
        <v>74</v>
      </c>
      <c r="C137" s="60" t="s">
        <v>302</v>
      </c>
      <c r="D137" s="60" t="s">
        <v>28</v>
      </c>
      <c r="E137" s="60" t="s">
        <v>311</v>
      </c>
      <c r="F137" s="64">
        <v>45929</v>
      </c>
      <c r="G137" s="13">
        <v>45955</v>
      </c>
      <c r="H137" s="31" t="s">
        <v>659</v>
      </c>
      <c r="I137" s="5" t="s">
        <v>659</v>
      </c>
      <c r="J137" s="5" t="s">
        <v>659</v>
      </c>
      <c r="K137" s="5" t="s">
        <v>659</v>
      </c>
      <c r="L137" s="5" t="s">
        <v>659</v>
      </c>
      <c r="M137" s="5" t="s">
        <v>659</v>
      </c>
      <c r="N137" s="5" t="s">
        <v>659</v>
      </c>
      <c r="O137" s="5" t="s">
        <v>659</v>
      </c>
      <c r="P137" s="5" t="s">
        <v>659</v>
      </c>
      <c r="Q137" s="5" t="s">
        <v>659</v>
      </c>
      <c r="R137" s="5" t="s">
        <v>659</v>
      </c>
      <c r="S137" s="32" t="s">
        <v>659</v>
      </c>
      <c r="T137" s="31" t="s">
        <v>314</v>
      </c>
      <c r="U137" s="5">
        <v>22.57</v>
      </c>
      <c r="V137" s="5" t="s">
        <v>104</v>
      </c>
      <c r="W137" s="5" t="s">
        <v>314</v>
      </c>
      <c r="X137" s="5">
        <v>43.57</v>
      </c>
      <c r="Y137" s="5" t="s">
        <v>104</v>
      </c>
      <c r="Z137" s="5" t="s">
        <v>314</v>
      </c>
      <c r="AA137" s="5">
        <v>95.63</v>
      </c>
      <c r="AB137" s="5" t="s">
        <v>104</v>
      </c>
      <c r="AC137" s="4" t="s">
        <v>314</v>
      </c>
      <c r="AD137" s="5">
        <v>179.28</v>
      </c>
      <c r="AE137" s="32" t="s">
        <v>104</v>
      </c>
      <c r="AF137" s="31" t="s">
        <v>315</v>
      </c>
      <c r="AG137" s="5">
        <v>92.15</v>
      </c>
      <c r="AH137" s="5">
        <v>92.15</v>
      </c>
      <c r="AI137" s="5">
        <v>184.3</v>
      </c>
      <c r="AJ137" s="5">
        <v>293.51</v>
      </c>
      <c r="AK137" s="38" t="s">
        <v>308</v>
      </c>
      <c r="AL137" s="27"/>
    </row>
    <row r="138" spans="1:38" ht="13.5" customHeight="1" x14ac:dyDescent="0.25">
      <c r="A138" s="3">
        <v>47</v>
      </c>
      <c r="B138" s="60"/>
      <c r="C138" s="60"/>
      <c r="D138" s="60"/>
      <c r="E138" s="60"/>
      <c r="F138" s="65"/>
      <c r="G138" s="13">
        <v>45957</v>
      </c>
      <c r="H138" s="31" t="s">
        <v>659</v>
      </c>
      <c r="I138" s="5" t="s">
        <v>659</v>
      </c>
      <c r="J138" s="5" t="s">
        <v>659</v>
      </c>
      <c r="K138" s="5" t="s">
        <v>659</v>
      </c>
      <c r="L138" s="5" t="s">
        <v>659</v>
      </c>
      <c r="M138" s="5" t="s">
        <v>659</v>
      </c>
      <c r="N138" s="5" t="s">
        <v>659</v>
      </c>
      <c r="O138" s="5" t="s">
        <v>659</v>
      </c>
      <c r="P138" s="5" t="s">
        <v>659</v>
      </c>
      <c r="Q138" s="5" t="s">
        <v>659</v>
      </c>
      <c r="R138" s="5" t="s">
        <v>659</v>
      </c>
      <c r="S138" s="32" t="s">
        <v>659</v>
      </c>
      <c r="T138" s="31" t="s">
        <v>314</v>
      </c>
      <c r="U138" s="5">
        <v>40.85</v>
      </c>
      <c r="V138" s="5" t="s">
        <v>104</v>
      </c>
      <c r="W138" s="5" t="s">
        <v>314</v>
      </c>
      <c r="X138" s="5">
        <v>75</v>
      </c>
      <c r="Y138" s="5" t="s">
        <v>104</v>
      </c>
      <c r="Z138" s="5" t="s">
        <v>314</v>
      </c>
      <c r="AA138" s="5">
        <v>143.69</v>
      </c>
      <c r="AB138" s="5" t="s">
        <v>104</v>
      </c>
      <c r="AC138" s="5" t="s">
        <v>314</v>
      </c>
      <c r="AD138" s="5">
        <v>247.74</v>
      </c>
      <c r="AE138" s="32" t="s">
        <v>95</v>
      </c>
      <c r="AF138" s="31" t="s">
        <v>315</v>
      </c>
      <c r="AG138" s="5">
        <v>70.72</v>
      </c>
      <c r="AH138" s="5">
        <v>70.72</v>
      </c>
      <c r="AI138" s="5">
        <v>141.44</v>
      </c>
      <c r="AJ138" s="5">
        <v>224.95</v>
      </c>
      <c r="AK138" s="38" t="s">
        <v>308</v>
      </c>
      <c r="AL138" s="27"/>
    </row>
    <row r="139" spans="1:38" ht="13.5" customHeight="1" x14ac:dyDescent="0.25">
      <c r="A139" s="3">
        <v>47</v>
      </c>
      <c r="B139" s="60"/>
      <c r="C139" s="60"/>
      <c r="D139" s="60"/>
      <c r="E139" s="60"/>
      <c r="F139" s="65"/>
      <c r="G139" s="13">
        <v>45959</v>
      </c>
      <c r="H139" s="31" t="s">
        <v>659</v>
      </c>
      <c r="I139" s="5" t="s">
        <v>659</v>
      </c>
      <c r="J139" s="5" t="s">
        <v>659</v>
      </c>
      <c r="K139" s="5" t="s">
        <v>659</v>
      </c>
      <c r="L139" s="5" t="s">
        <v>659</v>
      </c>
      <c r="M139" s="5" t="s">
        <v>659</v>
      </c>
      <c r="N139" s="5" t="s">
        <v>659</v>
      </c>
      <c r="O139" s="5" t="s">
        <v>659</v>
      </c>
      <c r="P139" s="5" t="s">
        <v>659</v>
      </c>
      <c r="Q139" s="5" t="s">
        <v>659</v>
      </c>
      <c r="R139" s="5" t="s">
        <v>659</v>
      </c>
      <c r="S139" s="32" t="s">
        <v>659</v>
      </c>
      <c r="T139" s="31" t="s">
        <v>314</v>
      </c>
      <c r="U139" s="5">
        <v>16.37</v>
      </c>
      <c r="V139" s="5" t="s">
        <v>104</v>
      </c>
      <c r="W139" s="5" t="s">
        <v>314</v>
      </c>
      <c r="X139" s="5">
        <v>39.869999999999997</v>
      </c>
      <c r="Y139" s="5" t="s">
        <v>104</v>
      </c>
      <c r="Z139" s="4" t="s">
        <v>314</v>
      </c>
      <c r="AA139" s="5">
        <v>86.24</v>
      </c>
      <c r="AB139" s="5" t="s">
        <v>104</v>
      </c>
      <c r="AC139" s="4" t="s">
        <v>314</v>
      </c>
      <c r="AD139" s="5">
        <v>151.46</v>
      </c>
      <c r="AE139" s="32" t="s">
        <v>104</v>
      </c>
      <c r="AF139" s="31" t="s">
        <v>315</v>
      </c>
      <c r="AG139" s="5">
        <v>60.01</v>
      </c>
      <c r="AH139" s="5">
        <v>60.01</v>
      </c>
      <c r="AI139" s="5">
        <v>120.02</v>
      </c>
      <c r="AJ139" s="5">
        <v>191.74</v>
      </c>
      <c r="AK139" s="38" t="s">
        <v>308</v>
      </c>
      <c r="AL139" s="27"/>
    </row>
    <row r="140" spans="1:38" ht="13.5" customHeight="1" x14ac:dyDescent="0.25">
      <c r="A140" s="3">
        <v>48</v>
      </c>
      <c r="B140" s="60" t="s">
        <v>21</v>
      </c>
      <c r="C140" s="60" t="s">
        <v>1171</v>
      </c>
      <c r="D140" s="60" t="s">
        <v>42</v>
      </c>
      <c r="E140" s="60" t="s">
        <v>1516</v>
      </c>
      <c r="F140" s="64">
        <v>45968</v>
      </c>
      <c r="G140" s="13">
        <v>45996</v>
      </c>
      <c r="H140" s="31" t="s">
        <v>659</v>
      </c>
      <c r="I140" s="5" t="s">
        <v>659</v>
      </c>
      <c r="J140" s="5" t="s">
        <v>659</v>
      </c>
      <c r="K140" s="5" t="s">
        <v>659</v>
      </c>
      <c r="L140" s="5" t="s">
        <v>659</v>
      </c>
      <c r="M140" s="5" t="s">
        <v>659</v>
      </c>
      <c r="N140" s="5" t="s">
        <v>659</v>
      </c>
      <c r="O140" s="5" t="s">
        <v>659</v>
      </c>
      <c r="P140" s="5" t="s">
        <v>659</v>
      </c>
      <c r="Q140" s="5" t="s">
        <v>659</v>
      </c>
      <c r="R140" s="5" t="s">
        <v>659</v>
      </c>
      <c r="S140" s="32" t="s">
        <v>659</v>
      </c>
      <c r="T140" s="35">
        <v>0.3611111111111111</v>
      </c>
      <c r="U140" s="5">
        <v>45</v>
      </c>
      <c r="V140" s="5" t="s">
        <v>446</v>
      </c>
      <c r="W140" s="8">
        <v>0.3611111111111111</v>
      </c>
      <c r="X140" s="5">
        <v>78</v>
      </c>
      <c r="Y140" s="5" t="s">
        <v>401</v>
      </c>
      <c r="Z140" s="8">
        <v>0.2986111111111111</v>
      </c>
      <c r="AA140" s="5">
        <v>190</v>
      </c>
      <c r="AB140" s="5" t="s">
        <v>401</v>
      </c>
      <c r="AC140" s="8">
        <v>0.2986111111111111</v>
      </c>
      <c r="AD140" s="5">
        <v>307</v>
      </c>
      <c r="AE140" s="32" t="s">
        <v>401</v>
      </c>
      <c r="AF140" s="35">
        <v>0.67222222222222228</v>
      </c>
      <c r="AG140" s="5">
        <v>52.83</v>
      </c>
      <c r="AH140" s="5">
        <v>52.83</v>
      </c>
      <c r="AI140" s="5">
        <f t="shared" ref="AI140:AI142" si="1">AH140*2</f>
        <v>105.66</v>
      </c>
      <c r="AJ140" s="5">
        <v>132.47999999999999</v>
      </c>
      <c r="AK140" s="32" t="s">
        <v>1517</v>
      </c>
      <c r="AL140" s="27"/>
    </row>
    <row r="141" spans="1:38" ht="13.5" customHeight="1" x14ac:dyDescent="0.25">
      <c r="A141" s="3">
        <v>48</v>
      </c>
      <c r="B141" s="60"/>
      <c r="C141" s="60"/>
      <c r="D141" s="60"/>
      <c r="E141" s="60"/>
      <c r="F141" s="65"/>
      <c r="G141" s="13">
        <v>45998</v>
      </c>
      <c r="H141" s="31" t="s">
        <v>659</v>
      </c>
      <c r="I141" s="5" t="s">
        <v>659</v>
      </c>
      <c r="J141" s="5" t="s">
        <v>659</v>
      </c>
      <c r="K141" s="5" t="s">
        <v>659</v>
      </c>
      <c r="L141" s="5" t="s">
        <v>659</v>
      </c>
      <c r="M141" s="5" t="s">
        <v>659</v>
      </c>
      <c r="N141" s="5" t="s">
        <v>659</v>
      </c>
      <c r="O141" s="5" t="s">
        <v>659</v>
      </c>
      <c r="P141" s="5" t="s">
        <v>659</v>
      </c>
      <c r="Q141" s="5" t="s">
        <v>659</v>
      </c>
      <c r="R141" s="5" t="s">
        <v>659</v>
      </c>
      <c r="S141" s="32" t="s">
        <v>659</v>
      </c>
      <c r="T141" s="35">
        <v>0.96527777777777779</v>
      </c>
      <c r="U141" s="5">
        <v>52</v>
      </c>
      <c r="V141" s="5" t="s">
        <v>411</v>
      </c>
      <c r="W141" s="8">
        <v>0.96527777777777779</v>
      </c>
      <c r="X141" s="5">
        <v>75</v>
      </c>
      <c r="Y141" s="5" t="s">
        <v>411</v>
      </c>
      <c r="Z141" s="8">
        <v>0.96527777777777779</v>
      </c>
      <c r="AA141" s="5">
        <v>167</v>
      </c>
      <c r="AB141" s="5" t="s">
        <v>401</v>
      </c>
      <c r="AC141" s="8">
        <v>0.96527777777777779</v>
      </c>
      <c r="AD141" s="5">
        <v>305</v>
      </c>
      <c r="AE141" s="32" t="s">
        <v>401</v>
      </c>
      <c r="AF141" s="35">
        <v>0.27083333333333331</v>
      </c>
      <c r="AG141" s="5">
        <v>101.25</v>
      </c>
      <c r="AH141" s="5">
        <v>101.25</v>
      </c>
      <c r="AI141" s="5">
        <f t="shared" si="1"/>
        <v>202.5</v>
      </c>
      <c r="AJ141" s="5">
        <v>182.51999999999998</v>
      </c>
      <c r="AK141" s="32" t="s">
        <v>1517</v>
      </c>
      <c r="AL141" s="27"/>
    </row>
    <row r="142" spans="1:38" ht="13.5" customHeight="1" x14ac:dyDescent="0.25">
      <c r="A142" s="3">
        <v>48</v>
      </c>
      <c r="B142" s="60"/>
      <c r="C142" s="60"/>
      <c r="D142" s="60"/>
      <c r="E142" s="60"/>
      <c r="F142" s="65"/>
      <c r="G142" s="13">
        <v>46000</v>
      </c>
      <c r="H142" s="31" t="s">
        <v>659</v>
      </c>
      <c r="I142" s="5" t="s">
        <v>659</v>
      </c>
      <c r="J142" s="5" t="s">
        <v>659</v>
      </c>
      <c r="K142" s="5" t="s">
        <v>659</v>
      </c>
      <c r="L142" s="5" t="s">
        <v>659</v>
      </c>
      <c r="M142" s="5" t="s">
        <v>659</v>
      </c>
      <c r="N142" s="5" t="s">
        <v>659</v>
      </c>
      <c r="O142" s="5" t="s">
        <v>659</v>
      </c>
      <c r="P142" s="5" t="s">
        <v>659</v>
      </c>
      <c r="Q142" s="5" t="s">
        <v>659</v>
      </c>
      <c r="R142" s="5" t="s">
        <v>659</v>
      </c>
      <c r="S142" s="32" t="s">
        <v>659</v>
      </c>
      <c r="T142" s="35">
        <v>0.2986111111111111</v>
      </c>
      <c r="U142" s="5">
        <v>35</v>
      </c>
      <c r="V142" s="5" t="s">
        <v>368</v>
      </c>
      <c r="W142" s="8">
        <v>0.2986111111111111</v>
      </c>
      <c r="X142" s="5">
        <v>78</v>
      </c>
      <c r="Y142" s="5" t="s">
        <v>401</v>
      </c>
      <c r="Z142" s="8">
        <v>0.2986111111111111</v>
      </c>
      <c r="AA142" s="5">
        <v>173</v>
      </c>
      <c r="AB142" s="5" t="s">
        <v>401</v>
      </c>
      <c r="AC142" s="8">
        <v>0.2986111111111111</v>
      </c>
      <c r="AD142" s="5">
        <v>299</v>
      </c>
      <c r="AE142" s="32" t="s">
        <v>401</v>
      </c>
      <c r="AF142" s="35">
        <v>0.67222222222222228</v>
      </c>
      <c r="AG142" s="5">
        <v>38.43</v>
      </c>
      <c r="AH142" s="5">
        <v>38.43</v>
      </c>
      <c r="AI142" s="5">
        <f t="shared" si="1"/>
        <v>76.86</v>
      </c>
      <c r="AJ142" s="5">
        <v>134.46</v>
      </c>
      <c r="AK142" s="32" t="s">
        <v>1517</v>
      </c>
      <c r="AL142" s="27"/>
    </row>
    <row r="143" spans="1:38" ht="13.5" customHeight="1" x14ac:dyDescent="0.25">
      <c r="A143" s="3">
        <v>49</v>
      </c>
      <c r="B143" s="60" t="s">
        <v>46</v>
      </c>
      <c r="C143" s="60" t="s">
        <v>242</v>
      </c>
      <c r="D143" s="60" t="s">
        <v>54</v>
      </c>
      <c r="E143" s="60" t="s">
        <v>398</v>
      </c>
      <c r="F143" s="64">
        <v>45942</v>
      </c>
      <c r="G143" s="13">
        <v>45971</v>
      </c>
      <c r="H143" s="31" t="s">
        <v>659</v>
      </c>
      <c r="I143" s="5" t="s">
        <v>659</v>
      </c>
      <c r="J143" s="5" t="s">
        <v>659</v>
      </c>
      <c r="K143" s="5" t="s">
        <v>659</v>
      </c>
      <c r="L143" s="5" t="s">
        <v>659</v>
      </c>
      <c r="M143" s="5" t="s">
        <v>659</v>
      </c>
      <c r="N143" s="5" t="s">
        <v>659</v>
      </c>
      <c r="O143" s="5" t="s">
        <v>659</v>
      </c>
      <c r="P143" s="5" t="s">
        <v>659</v>
      </c>
      <c r="Q143" s="5" t="s">
        <v>659</v>
      </c>
      <c r="R143" s="5" t="s">
        <v>659</v>
      </c>
      <c r="S143" s="32" t="s">
        <v>659</v>
      </c>
      <c r="T143" s="31" t="s">
        <v>453</v>
      </c>
      <c r="U143" s="5">
        <v>29.8</v>
      </c>
      <c r="V143" s="5" t="s">
        <v>411</v>
      </c>
      <c r="W143" s="5" t="s">
        <v>452</v>
      </c>
      <c r="X143" s="5">
        <v>89</v>
      </c>
      <c r="Y143" s="5" t="s">
        <v>363</v>
      </c>
      <c r="Z143" s="5" t="s">
        <v>454</v>
      </c>
      <c r="AA143" s="5" t="s">
        <v>455</v>
      </c>
      <c r="AB143" s="5" t="s">
        <v>347</v>
      </c>
      <c r="AC143" s="5" t="s">
        <v>454</v>
      </c>
      <c r="AD143" s="5" t="s">
        <v>456</v>
      </c>
      <c r="AE143" s="32" t="s">
        <v>347</v>
      </c>
      <c r="AF143" s="31" t="s">
        <v>1954</v>
      </c>
      <c r="AG143" s="5">
        <v>114.1</v>
      </c>
      <c r="AH143" s="5">
        <v>114.1</v>
      </c>
      <c r="AI143" s="5">
        <v>228.2</v>
      </c>
      <c r="AJ143" s="5">
        <v>342.4</v>
      </c>
      <c r="AK143" s="32" t="s">
        <v>451</v>
      </c>
      <c r="AL143" s="27"/>
    </row>
    <row r="144" spans="1:38" ht="13.5" customHeight="1" x14ac:dyDescent="0.25">
      <c r="A144" s="3">
        <v>49</v>
      </c>
      <c r="B144" s="60"/>
      <c r="C144" s="60"/>
      <c r="D144" s="60"/>
      <c r="E144" s="60"/>
      <c r="F144" s="65"/>
      <c r="G144" s="13">
        <v>45973</v>
      </c>
      <c r="H144" s="31" t="s">
        <v>659</v>
      </c>
      <c r="I144" s="5" t="s">
        <v>659</v>
      </c>
      <c r="J144" s="5" t="s">
        <v>659</v>
      </c>
      <c r="K144" s="5" t="s">
        <v>659</v>
      </c>
      <c r="L144" s="5" t="s">
        <v>659</v>
      </c>
      <c r="M144" s="5" t="s">
        <v>659</v>
      </c>
      <c r="N144" s="5" t="s">
        <v>659</v>
      </c>
      <c r="O144" s="5" t="s">
        <v>659</v>
      </c>
      <c r="P144" s="5" t="s">
        <v>659</v>
      </c>
      <c r="Q144" s="5" t="s">
        <v>659</v>
      </c>
      <c r="R144" s="5" t="s">
        <v>659</v>
      </c>
      <c r="S144" s="32" t="s">
        <v>659</v>
      </c>
      <c r="T144" s="31" t="s">
        <v>454</v>
      </c>
      <c r="U144" s="5">
        <v>34.93</v>
      </c>
      <c r="V144" s="5" t="s">
        <v>231</v>
      </c>
      <c r="W144" s="5" t="s">
        <v>454</v>
      </c>
      <c r="X144" s="5">
        <v>92</v>
      </c>
      <c r="Y144" s="5" t="s">
        <v>363</v>
      </c>
      <c r="Z144" s="5" t="s">
        <v>454</v>
      </c>
      <c r="AA144" s="5" t="s">
        <v>457</v>
      </c>
      <c r="AB144" s="5" t="s">
        <v>347</v>
      </c>
      <c r="AC144" s="5" t="s">
        <v>454</v>
      </c>
      <c r="AD144" s="5">
        <v>267.25</v>
      </c>
      <c r="AE144" s="32" t="s">
        <v>418</v>
      </c>
      <c r="AF144" s="31" t="s">
        <v>1954</v>
      </c>
      <c r="AG144" s="5">
        <v>105.1</v>
      </c>
      <c r="AH144" s="5">
        <v>105.1</v>
      </c>
      <c r="AI144" s="5">
        <v>210.2</v>
      </c>
      <c r="AJ144" s="5">
        <v>315.39999999999998</v>
      </c>
      <c r="AK144" s="32" t="s">
        <v>451</v>
      </c>
      <c r="AL144" s="27"/>
    </row>
    <row r="145" spans="1:38" ht="13.5" customHeight="1" x14ac:dyDescent="0.25">
      <c r="A145" s="3">
        <v>49</v>
      </c>
      <c r="B145" s="60"/>
      <c r="C145" s="60"/>
      <c r="D145" s="60"/>
      <c r="E145" s="60"/>
      <c r="F145" s="65"/>
      <c r="G145" s="13">
        <v>45975</v>
      </c>
      <c r="H145" s="31" t="s">
        <v>659</v>
      </c>
      <c r="I145" s="5" t="s">
        <v>659</v>
      </c>
      <c r="J145" s="5" t="s">
        <v>659</v>
      </c>
      <c r="K145" s="5" t="s">
        <v>458</v>
      </c>
      <c r="L145" s="5" t="s">
        <v>459</v>
      </c>
      <c r="M145" s="5" t="s">
        <v>401</v>
      </c>
      <c r="N145" s="5" t="s">
        <v>659</v>
      </c>
      <c r="O145" s="5" t="s">
        <v>659</v>
      </c>
      <c r="P145" s="5" t="s">
        <v>659</v>
      </c>
      <c r="Q145" s="5" t="s">
        <v>659</v>
      </c>
      <c r="R145" s="5" t="s">
        <v>659</v>
      </c>
      <c r="S145" s="32" t="s">
        <v>659</v>
      </c>
      <c r="T145" s="31" t="s">
        <v>447</v>
      </c>
      <c r="U145" s="5">
        <v>44.61</v>
      </c>
      <c r="V145" s="5" t="s">
        <v>416</v>
      </c>
      <c r="W145" s="5" t="s">
        <v>447</v>
      </c>
      <c r="X145" s="5">
        <v>99.5</v>
      </c>
      <c r="Y145" s="5" t="s">
        <v>446</v>
      </c>
      <c r="Z145" s="5" t="s">
        <v>447</v>
      </c>
      <c r="AA145" s="5" t="s">
        <v>460</v>
      </c>
      <c r="AB145" s="5" t="s">
        <v>347</v>
      </c>
      <c r="AC145" s="5" t="s">
        <v>447</v>
      </c>
      <c r="AD145" s="5" t="s">
        <v>461</v>
      </c>
      <c r="AE145" s="32" t="s">
        <v>347</v>
      </c>
      <c r="AF145" s="31" t="s">
        <v>1954</v>
      </c>
      <c r="AG145" s="5">
        <v>114.1</v>
      </c>
      <c r="AH145" s="5">
        <v>114.1</v>
      </c>
      <c r="AI145" s="5">
        <v>228.2</v>
      </c>
      <c r="AJ145" s="5">
        <v>342.4</v>
      </c>
      <c r="AK145" s="32" t="s">
        <v>451</v>
      </c>
      <c r="AL145" s="27"/>
    </row>
    <row r="146" spans="1:38" ht="13.5" customHeight="1" x14ac:dyDescent="0.25">
      <c r="A146" s="3">
        <v>50</v>
      </c>
      <c r="B146" s="60" t="s">
        <v>10</v>
      </c>
      <c r="C146" s="60" t="s">
        <v>134</v>
      </c>
      <c r="D146" s="60" t="s">
        <v>11</v>
      </c>
      <c r="E146" s="60" t="s">
        <v>135</v>
      </c>
      <c r="F146" s="64">
        <v>45971</v>
      </c>
      <c r="G146" s="13">
        <v>45999</v>
      </c>
      <c r="H146" s="31" t="s">
        <v>2071</v>
      </c>
      <c r="I146" s="5">
        <v>105</v>
      </c>
      <c r="J146" s="5" t="s">
        <v>102</v>
      </c>
      <c r="K146" s="5" t="s">
        <v>2071</v>
      </c>
      <c r="L146" s="5">
        <v>179.36</v>
      </c>
      <c r="M146" s="5" t="s">
        <v>89</v>
      </c>
      <c r="N146" s="5" t="s">
        <v>2071</v>
      </c>
      <c r="O146" s="5">
        <v>269</v>
      </c>
      <c r="P146" s="5" t="s">
        <v>98</v>
      </c>
      <c r="Q146" s="5" t="s">
        <v>2071</v>
      </c>
      <c r="R146" s="5">
        <v>502.57</v>
      </c>
      <c r="S146" s="32" t="s">
        <v>98</v>
      </c>
      <c r="T146" s="31" t="s">
        <v>1733</v>
      </c>
      <c r="U146" s="5">
        <v>200</v>
      </c>
      <c r="V146" s="5" t="s">
        <v>102</v>
      </c>
      <c r="W146" s="5" t="s">
        <v>1733</v>
      </c>
      <c r="X146" s="5">
        <v>200</v>
      </c>
      <c r="Y146" s="5" t="s">
        <v>102</v>
      </c>
      <c r="Z146" s="5" t="s">
        <v>1733</v>
      </c>
      <c r="AA146" s="5">
        <v>455.36</v>
      </c>
      <c r="AB146" s="5" t="s">
        <v>109</v>
      </c>
      <c r="AC146" s="5" t="s">
        <v>1733</v>
      </c>
      <c r="AD146" s="5">
        <v>844.13</v>
      </c>
      <c r="AE146" s="32" t="s">
        <v>109</v>
      </c>
      <c r="AF146" s="31" t="s">
        <v>1726</v>
      </c>
      <c r="AG146" s="5">
        <v>77.2</v>
      </c>
      <c r="AH146" s="5">
        <v>77.2</v>
      </c>
      <c r="AI146" s="5">
        <v>154.4</v>
      </c>
      <c r="AJ146" s="5">
        <v>154.4</v>
      </c>
      <c r="AK146" s="32" t="s">
        <v>139</v>
      </c>
      <c r="AL146" s="27"/>
    </row>
    <row r="147" spans="1:38" ht="13.5" customHeight="1" x14ac:dyDescent="0.25">
      <c r="A147" s="3">
        <v>50</v>
      </c>
      <c r="B147" s="60"/>
      <c r="C147" s="60"/>
      <c r="D147" s="60"/>
      <c r="E147" s="60"/>
      <c r="F147" s="65"/>
      <c r="G147" s="13">
        <v>46001</v>
      </c>
      <c r="H147" s="31" t="s">
        <v>2072</v>
      </c>
      <c r="I147" s="5">
        <v>83</v>
      </c>
      <c r="J147" s="5" t="s">
        <v>102</v>
      </c>
      <c r="K147" s="5" t="s">
        <v>2072</v>
      </c>
      <c r="L147" s="5">
        <v>143.79</v>
      </c>
      <c r="M147" s="5" t="s">
        <v>89</v>
      </c>
      <c r="N147" s="5" t="s">
        <v>2072</v>
      </c>
      <c r="O147" s="5">
        <v>228.61</v>
      </c>
      <c r="P147" s="5" t="s">
        <v>89</v>
      </c>
      <c r="Q147" s="5" t="s">
        <v>2071</v>
      </c>
      <c r="R147" s="5">
        <v>502.12</v>
      </c>
      <c r="S147" s="32" t="s">
        <v>98</v>
      </c>
      <c r="T147" s="31" t="s">
        <v>1733</v>
      </c>
      <c r="U147" s="5">
        <v>233</v>
      </c>
      <c r="V147" s="5" t="s">
        <v>102</v>
      </c>
      <c r="W147" s="5" t="s">
        <v>1733</v>
      </c>
      <c r="X147" s="5">
        <v>233</v>
      </c>
      <c r="Y147" s="5" t="s">
        <v>102</v>
      </c>
      <c r="Z147" s="5" t="s">
        <v>1734</v>
      </c>
      <c r="AA147" s="5">
        <v>515.5</v>
      </c>
      <c r="AB147" s="5" t="s">
        <v>109</v>
      </c>
      <c r="AC147" s="5" t="s">
        <v>1724</v>
      </c>
      <c r="AD147" s="5">
        <v>942.93</v>
      </c>
      <c r="AE147" s="32" t="s">
        <v>109</v>
      </c>
      <c r="AF147" s="31" t="s">
        <v>1726</v>
      </c>
      <c r="AG147" s="5">
        <v>62.6</v>
      </c>
      <c r="AH147" s="5">
        <v>62.6</v>
      </c>
      <c r="AI147" s="5">
        <v>124.4</v>
      </c>
      <c r="AJ147" s="5">
        <v>125.2</v>
      </c>
      <c r="AK147" s="32" t="s">
        <v>139</v>
      </c>
      <c r="AL147" s="27"/>
    </row>
    <row r="148" spans="1:38" ht="13.5" customHeight="1" x14ac:dyDescent="0.25">
      <c r="A148" s="3">
        <v>50</v>
      </c>
      <c r="B148" s="60"/>
      <c r="C148" s="60"/>
      <c r="D148" s="60"/>
      <c r="E148" s="60"/>
      <c r="F148" s="65"/>
      <c r="G148" s="13">
        <v>46003</v>
      </c>
      <c r="H148" s="31" t="s">
        <v>2072</v>
      </c>
      <c r="I148" s="5">
        <v>83</v>
      </c>
      <c r="J148" s="5" t="s">
        <v>102</v>
      </c>
      <c r="K148" s="5" t="s">
        <v>2072</v>
      </c>
      <c r="L148" s="5">
        <v>143.79</v>
      </c>
      <c r="M148" s="5" t="s">
        <v>89</v>
      </c>
      <c r="N148" s="5" t="s">
        <v>2072</v>
      </c>
      <c r="O148" s="5">
        <v>228.61</v>
      </c>
      <c r="P148" s="5" t="s">
        <v>89</v>
      </c>
      <c r="Q148" s="5" t="s">
        <v>2072</v>
      </c>
      <c r="R148" s="5">
        <v>463.28</v>
      </c>
      <c r="S148" s="32" t="s">
        <v>96</v>
      </c>
      <c r="T148" s="31" t="s">
        <v>1734</v>
      </c>
      <c r="U148" s="5">
        <v>208</v>
      </c>
      <c r="V148" s="5" t="s">
        <v>102</v>
      </c>
      <c r="W148" s="5" t="s">
        <v>1734</v>
      </c>
      <c r="X148" s="5">
        <v>208</v>
      </c>
      <c r="Y148" s="5" t="s">
        <v>102</v>
      </c>
      <c r="Z148" s="5" t="s">
        <v>1734</v>
      </c>
      <c r="AA148" s="5">
        <v>468.24</v>
      </c>
      <c r="AB148" s="5" t="s">
        <v>109</v>
      </c>
      <c r="AC148" s="5" t="s">
        <v>1734</v>
      </c>
      <c r="AD148" s="5">
        <v>887.92</v>
      </c>
      <c r="AE148" s="32" t="s">
        <v>109</v>
      </c>
      <c r="AF148" s="31" t="s">
        <v>1726</v>
      </c>
      <c r="AG148" s="5">
        <v>96.2</v>
      </c>
      <c r="AH148" s="5">
        <v>96.2</v>
      </c>
      <c r="AI148" s="5">
        <v>192.4</v>
      </c>
      <c r="AJ148" s="5">
        <v>192.4</v>
      </c>
      <c r="AK148" s="32" t="s">
        <v>139</v>
      </c>
      <c r="AL148" s="27"/>
    </row>
    <row r="149" spans="1:38" ht="13.5" customHeight="1" x14ac:dyDescent="0.25">
      <c r="A149" s="3">
        <v>51</v>
      </c>
      <c r="B149" s="60" t="s">
        <v>10</v>
      </c>
      <c r="C149" s="60" t="s">
        <v>134</v>
      </c>
      <c r="D149" s="60" t="s">
        <v>21</v>
      </c>
      <c r="E149" s="60" t="s">
        <v>1171</v>
      </c>
      <c r="F149" s="64">
        <v>45960</v>
      </c>
      <c r="G149" s="13">
        <v>45989</v>
      </c>
      <c r="H149" s="31" t="s">
        <v>659</v>
      </c>
      <c r="I149" s="5" t="s">
        <v>659</v>
      </c>
      <c r="J149" s="5" t="s">
        <v>659</v>
      </c>
      <c r="K149" s="5" t="s">
        <v>659</v>
      </c>
      <c r="L149" s="5" t="s">
        <v>659</v>
      </c>
      <c r="M149" s="5" t="s">
        <v>659</v>
      </c>
      <c r="N149" s="5" t="s">
        <v>659</v>
      </c>
      <c r="O149" s="5" t="s">
        <v>659</v>
      </c>
      <c r="P149" s="5" t="s">
        <v>659</v>
      </c>
      <c r="Q149" s="5" t="s">
        <v>659</v>
      </c>
      <c r="R149" s="5" t="s">
        <v>659</v>
      </c>
      <c r="S149" s="32" t="s">
        <v>659</v>
      </c>
      <c r="T149" s="31" t="s">
        <v>1178</v>
      </c>
      <c r="U149" s="5">
        <v>54</v>
      </c>
      <c r="V149" s="5" t="s">
        <v>1177</v>
      </c>
      <c r="W149" s="5" t="s">
        <v>1178</v>
      </c>
      <c r="X149" s="5">
        <v>54</v>
      </c>
      <c r="Y149" s="5" t="s">
        <v>1177</v>
      </c>
      <c r="Z149" s="5" t="s">
        <v>1178</v>
      </c>
      <c r="AA149" s="5">
        <v>157</v>
      </c>
      <c r="AB149" s="5" t="s">
        <v>1177</v>
      </c>
      <c r="AC149" s="5" t="s">
        <v>1178</v>
      </c>
      <c r="AD149" s="5">
        <v>303</v>
      </c>
      <c r="AE149" s="32" t="s">
        <v>1177</v>
      </c>
      <c r="AF149" s="31" t="s">
        <v>1175</v>
      </c>
      <c r="AG149" s="5">
        <v>83</v>
      </c>
      <c r="AH149" s="5">
        <v>83</v>
      </c>
      <c r="AI149" s="5">
        <v>165</v>
      </c>
      <c r="AJ149" s="5">
        <v>165</v>
      </c>
      <c r="AK149" s="32" t="s">
        <v>199</v>
      </c>
      <c r="AL149" s="27"/>
    </row>
    <row r="150" spans="1:38" ht="13.5" customHeight="1" x14ac:dyDescent="0.25">
      <c r="A150" s="3">
        <v>51</v>
      </c>
      <c r="B150" s="60"/>
      <c r="C150" s="60"/>
      <c r="D150" s="60"/>
      <c r="E150" s="60"/>
      <c r="F150" s="65"/>
      <c r="G150" s="13">
        <v>45991</v>
      </c>
      <c r="H150" s="31" t="s">
        <v>659</v>
      </c>
      <c r="I150" s="5" t="s">
        <v>659</v>
      </c>
      <c r="J150" s="5" t="s">
        <v>659</v>
      </c>
      <c r="K150" s="5" t="s">
        <v>659</v>
      </c>
      <c r="L150" s="5" t="s">
        <v>659</v>
      </c>
      <c r="M150" s="5" t="s">
        <v>659</v>
      </c>
      <c r="N150" s="5" t="s">
        <v>659</v>
      </c>
      <c r="O150" s="5" t="s">
        <v>659</v>
      </c>
      <c r="P150" s="5" t="s">
        <v>659</v>
      </c>
      <c r="Q150" s="5" t="s">
        <v>659</v>
      </c>
      <c r="R150" s="5" t="s">
        <v>659</v>
      </c>
      <c r="S150" s="32" t="s">
        <v>659</v>
      </c>
      <c r="T150" s="31" t="s">
        <v>1179</v>
      </c>
      <c r="U150" s="5">
        <v>116</v>
      </c>
      <c r="V150" s="5" t="s">
        <v>380</v>
      </c>
      <c r="W150" s="5" t="s">
        <v>1179</v>
      </c>
      <c r="X150" s="5">
        <v>116</v>
      </c>
      <c r="Y150" s="5" t="s">
        <v>380</v>
      </c>
      <c r="Z150" s="5" t="s">
        <v>1179</v>
      </c>
      <c r="AA150" s="5">
        <v>265</v>
      </c>
      <c r="AB150" s="5" t="s">
        <v>380</v>
      </c>
      <c r="AC150" s="5" t="s">
        <v>1179</v>
      </c>
      <c r="AD150" s="5">
        <v>538</v>
      </c>
      <c r="AE150" s="32" t="s">
        <v>380</v>
      </c>
      <c r="AF150" s="31" t="s">
        <v>1175</v>
      </c>
      <c r="AG150" s="5">
        <v>83</v>
      </c>
      <c r="AH150" s="5">
        <v>83</v>
      </c>
      <c r="AI150" s="5">
        <v>165</v>
      </c>
      <c r="AJ150" s="5">
        <v>165</v>
      </c>
      <c r="AK150" s="32" t="s">
        <v>199</v>
      </c>
      <c r="AL150" s="27"/>
    </row>
    <row r="151" spans="1:38" ht="13.5" customHeight="1" x14ac:dyDescent="0.25">
      <c r="A151" s="3">
        <v>51</v>
      </c>
      <c r="B151" s="60"/>
      <c r="C151" s="60"/>
      <c r="D151" s="60"/>
      <c r="E151" s="60"/>
      <c r="F151" s="65"/>
      <c r="G151" s="13">
        <v>45993</v>
      </c>
      <c r="H151" s="31" t="s">
        <v>659</v>
      </c>
      <c r="I151" s="5" t="s">
        <v>659</v>
      </c>
      <c r="J151" s="5" t="s">
        <v>659</v>
      </c>
      <c r="K151" s="5" t="s">
        <v>659</v>
      </c>
      <c r="L151" s="5" t="s">
        <v>659</v>
      </c>
      <c r="M151" s="5" t="s">
        <v>659</v>
      </c>
      <c r="N151" s="5" t="s">
        <v>659</v>
      </c>
      <c r="O151" s="5" t="s">
        <v>659</v>
      </c>
      <c r="P151" s="5" t="s">
        <v>659</v>
      </c>
      <c r="Q151" s="5" t="s">
        <v>659</v>
      </c>
      <c r="R151" s="5" t="s">
        <v>659</v>
      </c>
      <c r="S151" s="32" t="s">
        <v>659</v>
      </c>
      <c r="T151" s="31" t="s">
        <v>1178</v>
      </c>
      <c r="U151" s="5">
        <v>86</v>
      </c>
      <c r="V151" s="5" t="s">
        <v>1177</v>
      </c>
      <c r="W151" s="5" t="s">
        <v>1178</v>
      </c>
      <c r="X151" s="5">
        <v>86</v>
      </c>
      <c r="Y151" s="5" t="s">
        <v>1177</v>
      </c>
      <c r="Z151" s="5" t="s">
        <v>1178</v>
      </c>
      <c r="AA151" s="5">
        <v>190</v>
      </c>
      <c r="AB151" s="5" t="s">
        <v>1177</v>
      </c>
      <c r="AC151" s="5" t="s">
        <v>1178</v>
      </c>
      <c r="AD151" s="5">
        <v>419</v>
      </c>
      <c r="AE151" s="32" t="s">
        <v>1177</v>
      </c>
      <c r="AF151" s="31" t="s">
        <v>1180</v>
      </c>
      <c r="AG151" s="5">
        <v>83</v>
      </c>
      <c r="AH151" s="5">
        <v>83</v>
      </c>
      <c r="AI151" s="5">
        <v>165</v>
      </c>
      <c r="AJ151" s="5">
        <v>165</v>
      </c>
      <c r="AK151" s="32" t="s">
        <v>199</v>
      </c>
      <c r="AL151" s="27"/>
    </row>
    <row r="152" spans="1:38" ht="13.5" customHeight="1" x14ac:dyDescent="0.25">
      <c r="A152" s="3">
        <v>52</v>
      </c>
      <c r="B152" s="60" t="s">
        <v>11</v>
      </c>
      <c r="C152" s="60" t="s">
        <v>135</v>
      </c>
      <c r="D152" s="60" t="s">
        <v>12</v>
      </c>
      <c r="E152" s="60" t="s">
        <v>134</v>
      </c>
      <c r="F152" s="64">
        <v>45972</v>
      </c>
      <c r="G152" s="13">
        <v>46000</v>
      </c>
      <c r="H152" s="31" t="s">
        <v>2073</v>
      </c>
      <c r="I152" s="5">
        <v>171</v>
      </c>
      <c r="J152" s="5" t="s">
        <v>600</v>
      </c>
      <c r="K152" s="5" t="s">
        <v>2073</v>
      </c>
      <c r="L152" s="5">
        <v>171</v>
      </c>
      <c r="M152" s="5" t="s">
        <v>600</v>
      </c>
      <c r="N152" s="5" t="s">
        <v>2073</v>
      </c>
      <c r="O152" s="5">
        <v>395.05</v>
      </c>
      <c r="P152" s="5" t="s">
        <v>418</v>
      </c>
      <c r="Q152" s="5" t="s">
        <v>2075</v>
      </c>
      <c r="R152" s="5">
        <v>697.54</v>
      </c>
      <c r="S152" s="32" t="s">
        <v>418</v>
      </c>
      <c r="T152" s="31" t="s">
        <v>115</v>
      </c>
      <c r="U152" s="5" t="s">
        <v>115</v>
      </c>
      <c r="V152" s="5" t="s">
        <v>115</v>
      </c>
      <c r="W152" s="5" t="s">
        <v>115</v>
      </c>
      <c r="X152" s="5" t="s">
        <v>115</v>
      </c>
      <c r="Y152" s="5" t="s">
        <v>115</v>
      </c>
      <c r="Z152" s="5" t="s">
        <v>115</v>
      </c>
      <c r="AA152" s="5" t="s">
        <v>115</v>
      </c>
      <c r="AB152" s="5" t="s">
        <v>115</v>
      </c>
      <c r="AC152" s="5" t="s">
        <v>115</v>
      </c>
      <c r="AD152" s="5" t="s">
        <v>115</v>
      </c>
      <c r="AE152" s="32" t="s">
        <v>115</v>
      </c>
      <c r="AF152" s="31" t="s">
        <v>2076</v>
      </c>
      <c r="AG152" s="5">
        <v>79.989999999999995</v>
      </c>
      <c r="AH152" s="5">
        <v>79.989999999999995</v>
      </c>
      <c r="AI152" s="5">
        <v>159.97999999999999</v>
      </c>
      <c r="AJ152" s="5">
        <v>159.97999999999999</v>
      </c>
      <c r="AK152" s="32" t="s">
        <v>694</v>
      </c>
      <c r="AL152" s="27"/>
    </row>
    <row r="153" spans="1:38" ht="13.5" customHeight="1" x14ac:dyDescent="0.25">
      <c r="A153" s="3">
        <v>52</v>
      </c>
      <c r="B153" s="60"/>
      <c r="C153" s="60"/>
      <c r="D153" s="60"/>
      <c r="E153" s="60"/>
      <c r="F153" s="65"/>
      <c r="G153" s="13">
        <v>46002</v>
      </c>
      <c r="H153" s="31" t="s">
        <v>2074</v>
      </c>
      <c r="I153" s="5">
        <v>116</v>
      </c>
      <c r="J153" s="5" t="s">
        <v>401</v>
      </c>
      <c r="K153" s="5" t="s">
        <v>2074</v>
      </c>
      <c r="L153" s="5">
        <v>190.53</v>
      </c>
      <c r="M153" s="5" t="s">
        <v>401</v>
      </c>
      <c r="N153" s="5" t="s">
        <v>2074</v>
      </c>
      <c r="O153" s="5">
        <v>310</v>
      </c>
      <c r="P153" s="5" t="s">
        <v>418</v>
      </c>
      <c r="Q153" s="5" t="s">
        <v>2074</v>
      </c>
      <c r="R153" s="5">
        <v>705.96</v>
      </c>
      <c r="S153" s="32" t="s">
        <v>991</v>
      </c>
      <c r="T153" s="31" t="s">
        <v>115</v>
      </c>
      <c r="U153" s="5" t="s">
        <v>115</v>
      </c>
      <c r="V153" s="5" t="s">
        <v>115</v>
      </c>
      <c r="W153" s="5" t="s">
        <v>115</v>
      </c>
      <c r="X153" s="5" t="s">
        <v>115</v>
      </c>
      <c r="Y153" s="5" t="s">
        <v>115</v>
      </c>
      <c r="Z153" s="5" t="s">
        <v>115</v>
      </c>
      <c r="AA153" s="5" t="s">
        <v>115</v>
      </c>
      <c r="AB153" s="5" t="s">
        <v>115</v>
      </c>
      <c r="AC153" s="5" t="s">
        <v>115</v>
      </c>
      <c r="AD153" s="5" t="s">
        <v>115</v>
      </c>
      <c r="AE153" s="32" t="s">
        <v>115</v>
      </c>
      <c r="AF153" s="31" t="s">
        <v>2077</v>
      </c>
      <c r="AG153" s="5">
        <v>55.99</v>
      </c>
      <c r="AH153" s="5">
        <v>55.99</v>
      </c>
      <c r="AI153" s="5">
        <v>111.98</v>
      </c>
      <c r="AJ153" s="5">
        <v>111.98</v>
      </c>
      <c r="AK153" s="32" t="s">
        <v>694</v>
      </c>
      <c r="AL153" s="27"/>
    </row>
    <row r="154" spans="1:38" ht="13.5" customHeight="1" x14ac:dyDescent="0.25">
      <c r="A154" s="3">
        <v>52</v>
      </c>
      <c r="B154" s="60"/>
      <c r="C154" s="60"/>
      <c r="D154" s="60"/>
      <c r="E154" s="60"/>
      <c r="F154" s="65"/>
      <c r="G154" s="13">
        <v>46004</v>
      </c>
      <c r="H154" s="31" t="s">
        <v>2073</v>
      </c>
      <c r="I154" s="5">
        <v>172</v>
      </c>
      <c r="J154" s="5" t="s">
        <v>600</v>
      </c>
      <c r="K154" s="5" t="s">
        <v>2073</v>
      </c>
      <c r="L154" s="5">
        <v>172</v>
      </c>
      <c r="M154" s="5" t="s">
        <v>600</v>
      </c>
      <c r="N154" s="5" t="s">
        <v>2073</v>
      </c>
      <c r="O154" s="5">
        <v>405.82</v>
      </c>
      <c r="P154" s="5" t="s">
        <v>418</v>
      </c>
      <c r="Q154" s="5" t="s">
        <v>2073</v>
      </c>
      <c r="R154" s="5">
        <v>758.9</v>
      </c>
      <c r="S154" s="32" t="s">
        <v>418</v>
      </c>
      <c r="T154" s="31" t="s">
        <v>115</v>
      </c>
      <c r="U154" s="5" t="s">
        <v>115</v>
      </c>
      <c r="V154" s="5" t="s">
        <v>115</v>
      </c>
      <c r="W154" s="5" t="s">
        <v>115</v>
      </c>
      <c r="X154" s="5" t="s">
        <v>115</v>
      </c>
      <c r="Y154" s="5" t="s">
        <v>115</v>
      </c>
      <c r="Z154" s="5" t="s">
        <v>115</v>
      </c>
      <c r="AA154" s="5" t="s">
        <v>115</v>
      </c>
      <c r="AB154" s="5" t="s">
        <v>115</v>
      </c>
      <c r="AC154" s="5" t="s">
        <v>115</v>
      </c>
      <c r="AD154" s="5" t="s">
        <v>115</v>
      </c>
      <c r="AE154" s="32" t="s">
        <v>115</v>
      </c>
      <c r="AF154" s="31" t="s">
        <v>2077</v>
      </c>
      <c r="AG154" s="5">
        <v>55.99</v>
      </c>
      <c r="AH154" s="5">
        <v>55.99</v>
      </c>
      <c r="AI154" s="5">
        <v>111.98</v>
      </c>
      <c r="AJ154" s="5">
        <v>111.98</v>
      </c>
      <c r="AK154" s="32" t="s">
        <v>694</v>
      </c>
      <c r="AL154" s="27"/>
    </row>
    <row r="155" spans="1:38" ht="13.5" customHeight="1" x14ac:dyDescent="0.25">
      <c r="A155" s="3">
        <v>53</v>
      </c>
      <c r="B155" s="60" t="s">
        <v>83</v>
      </c>
      <c r="C155" s="60" t="s">
        <v>899</v>
      </c>
      <c r="D155" s="60" t="s">
        <v>18</v>
      </c>
      <c r="E155" s="60" t="s">
        <v>899</v>
      </c>
      <c r="F155" s="64">
        <v>45943</v>
      </c>
      <c r="G155" s="13">
        <v>45941</v>
      </c>
      <c r="H155" s="31" t="s">
        <v>659</v>
      </c>
      <c r="I155" s="5" t="s">
        <v>659</v>
      </c>
      <c r="J155" s="5" t="s">
        <v>659</v>
      </c>
      <c r="K155" s="5" t="s">
        <v>659</v>
      </c>
      <c r="L155" s="5" t="s">
        <v>659</v>
      </c>
      <c r="M155" s="5" t="s">
        <v>659</v>
      </c>
      <c r="N155" s="5" t="s">
        <v>659</v>
      </c>
      <c r="O155" s="5" t="s">
        <v>659</v>
      </c>
      <c r="P155" s="5" t="s">
        <v>659</v>
      </c>
      <c r="Q155" s="5" t="s">
        <v>659</v>
      </c>
      <c r="R155" s="5" t="s">
        <v>659</v>
      </c>
      <c r="S155" s="32" t="s">
        <v>95</v>
      </c>
      <c r="T155" s="33" t="s">
        <v>907</v>
      </c>
      <c r="U155" s="5">
        <v>19.53</v>
      </c>
      <c r="V155" s="5" t="s">
        <v>104</v>
      </c>
      <c r="W155" s="15" t="s">
        <v>907</v>
      </c>
      <c r="X155" s="5">
        <v>50.57</v>
      </c>
      <c r="Y155" s="5" t="s">
        <v>104</v>
      </c>
      <c r="Z155" s="5" t="s">
        <v>909</v>
      </c>
      <c r="AA155" s="5">
        <v>236.82</v>
      </c>
      <c r="AB155" s="5" t="s">
        <v>902</v>
      </c>
      <c r="AC155" s="15" t="s">
        <v>906</v>
      </c>
      <c r="AD155" s="5">
        <v>198.79</v>
      </c>
      <c r="AE155" s="32" t="s">
        <v>95</v>
      </c>
      <c r="AF155" s="44">
        <v>0.28611111111111098</v>
      </c>
      <c r="AG155" s="5">
        <v>51.73</v>
      </c>
      <c r="AH155" s="5">
        <v>51.73</v>
      </c>
      <c r="AI155" s="5">
        <v>103.47</v>
      </c>
      <c r="AJ155" s="5">
        <v>116.69</v>
      </c>
      <c r="AK155" s="32" t="s">
        <v>904</v>
      </c>
      <c r="AL155" s="27"/>
    </row>
    <row r="156" spans="1:38" ht="13.5" customHeight="1" x14ac:dyDescent="0.25">
      <c r="A156" s="3">
        <v>53</v>
      </c>
      <c r="B156" s="60"/>
      <c r="C156" s="60"/>
      <c r="D156" s="60"/>
      <c r="E156" s="60"/>
      <c r="F156" s="65"/>
      <c r="G156" s="13">
        <v>45943</v>
      </c>
      <c r="H156" s="31" t="s">
        <v>659</v>
      </c>
      <c r="I156" s="5" t="s">
        <v>659</v>
      </c>
      <c r="J156" s="5" t="s">
        <v>659</v>
      </c>
      <c r="K156" s="5" t="s">
        <v>659</v>
      </c>
      <c r="L156" s="5" t="s">
        <v>659</v>
      </c>
      <c r="M156" s="5" t="s">
        <v>659</v>
      </c>
      <c r="N156" s="5" t="s">
        <v>659</v>
      </c>
      <c r="O156" s="5" t="s">
        <v>659</v>
      </c>
      <c r="P156" s="5" t="s">
        <v>659</v>
      </c>
      <c r="Q156" s="5" t="s">
        <v>659</v>
      </c>
      <c r="R156" s="5" t="s">
        <v>659</v>
      </c>
      <c r="S156" s="32" t="s">
        <v>95</v>
      </c>
      <c r="T156" s="33" t="s">
        <v>906</v>
      </c>
      <c r="U156" s="5">
        <v>19.53</v>
      </c>
      <c r="V156" s="5" t="s">
        <v>104</v>
      </c>
      <c r="W156" s="15" t="s">
        <v>906</v>
      </c>
      <c r="X156" s="5">
        <v>44.82</v>
      </c>
      <c r="Y156" s="5" t="s">
        <v>104</v>
      </c>
      <c r="Z156" s="5" t="s">
        <v>910</v>
      </c>
      <c r="AA156" s="5">
        <v>209.23</v>
      </c>
      <c r="AB156" s="5" t="s">
        <v>902</v>
      </c>
      <c r="AC156" s="15" t="s">
        <v>906</v>
      </c>
      <c r="AD156" s="5">
        <v>200.28</v>
      </c>
      <c r="AE156" s="32" t="s">
        <v>95</v>
      </c>
      <c r="AF156" s="44">
        <v>0.28611111111111098</v>
      </c>
      <c r="AG156" s="5">
        <v>51.73</v>
      </c>
      <c r="AH156" s="5">
        <v>51.73</v>
      </c>
      <c r="AI156" s="5">
        <v>103.47</v>
      </c>
      <c r="AJ156" s="5">
        <v>116.69</v>
      </c>
      <c r="AK156" s="32" t="s">
        <v>904</v>
      </c>
      <c r="AL156" s="27"/>
    </row>
    <row r="157" spans="1:38" ht="13.5" customHeight="1" x14ac:dyDescent="0.25">
      <c r="A157" s="3">
        <v>53</v>
      </c>
      <c r="B157" s="60"/>
      <c r="C157" s="60"/>
      <c r="D157" s="60"/>
      <c r="E157" s="60"/>
      <c r="F157" s="65"/>
      <c r="G157" s="13">
        <v>45945</v>
      </c>
      <c r="H157" s="31" t="s">
        <v>659</v>
      </c>
      <c r="I157" s="5" t="s">
        <v>659</v>
      </c>
      <c r="J157" s="5" t="s">
        <v>659</v>
      </c>
      <c r="K157" s="5" t="s">
        <v>659</v>
      </c>
      <c r="L157" s="5" t="s">
        <v>659</v>
      </c>
      <c r="M157" s="5" t="s">
        <v>659</v>
      </c>
      <c r="N157" s="5" t="s">
        <v>659</v>
      </c>
      <c r="O157" s="5" t="s">
        <v>659</v>
      </c>
      <c r="P157" s="5" t="s">
        <v>659</v>
      </c>
      <c r="Q157" s="5" t="s">
        <v>659</v>
      </c>
      <c r="R157" s="5" t="s">
        <v>659</v>
      </c>
      <c r="S157" s="32" t="s">
        <v>95</v>
      </c>
      <c r="T157" s="33" t="s">
        <v>903</v>
      </c>
      <c r="U157" s="5">
        <v>19.53</v>
      </c>
      <c r="V157" s="5" t="s">
        <v>104</v>
      </c>
      <c r="W157" s="15" t="s">
        <v>903</v>
      </c>
      <c r="X157" s="5">
        <v>47.7</v>
      </c>
      <c r="Y157" s="5" t="s">
        <v>104</v>
      </c>
      <c r="Z157" s="5" t="s">
        <v>911</v>
      </c>
      <c r="AA157" s="5">
        <v>206.93</v>
      </c>
      <c r="AB157" s="5" t="s">
        <v>902</v>
      </c>
      <c r="AC157" s="15" t="s">
        <v>912</v>
      </c>
      <c r="AD157" s="5">
        <v>199.54</v>
      </c>
      <c r="AE157" s="32" t="s">
        <v>95</v>
      </c>
      <c r="AF157" s="44">
        <v>0.28611111111111098</v>
      </c>
      <c r="AG157" s="5">
        <v>95.99</v>
      </c>
      <c r="AH157" s="5">
        <v>95.99</v>
      </c>
      <c r="AI157" s="5">
        <v>191.99</v>
      </c>
      <c r="AJ157" s="5">
        <v>116.69</v>
      </c>
      <c r="AK157" s="32" t="s">
        <v>904</v>
      </c>
      <c r="AL157" s="27"/>
    </row>
    <row r="158" spans="1:38" ht="13.5" customHeight="1" x14ac:dyDescent="0.25">
      <c r="A158" s="3">
        <v>54</v>
      </c>
      <c r="B158" s="60" t="s">
        <v>54</v>
      </c>
      <c r="C158" s="60" t="s">
        <v>398</v>
      </c>
      <c r="D158" s="60" t="s">
        <v>18</v>
      </c>
      <c r="E158" s="60" t="s">
        <v>899</v>
      </c>
      <c r="F158" s="64">
        <v>45929</v>
      </c>
      <c r="G158" s="13">
        <v>45957</v>
      </c>
      <c r="H158" s="31" t="s">
        <v>659</v>
      </c>
      <c r="I158" s="5" t="s">
        <v>659</v>
      </c>
      <c r="J158" s="5" t="s">
        <v>659</v>
      </c>
      <c r="K158" s="5" t="s">
        <v>659</v>
      </c>
      <c r="L158" s="5" t="s">
        <v>659</v>
      </c>
      <c r="M158" s="5" t="s">
        <v>659</v>
      </c>
      <c r="N158" s="5" t="s">
        <v>659</v>
      </c>
      <c r="O158" s="5" t="s">
        <v>659</v>
      </c>
      <c r="P158" s="5" t="s">
        <v>659</v>
      </c>
      <c r="Q158" s="5" t="s">
        <v>659</v>
      </c>
      <c r="R158" s="5" t="s">
        <v>659</v>
      </c>
      <c r="S158" s="32" t="s">
        <v>659</v>
      </c>
      <c r="T158" s="33" t="s">
        <v>597</v>
      </c>
      <c r="U158" s="5">
        <v>24</v>
      </c>
      <c r="V158" s="5" t="s">
        <v>598</v>
      </c>
      <c r="W158" s="15" t="s">
        <v>597</v>
      </c>
      <c r="X158" s="5">
        <v>53</v>
      </c>
      <c r="Y158" s="5" t="s">
        <v>598</v>
      </c>
      <c r="Z158" s="15" t="s">
        <v>599</v>
      </c>
      <c r="AA158" s="5">
        <v>117</v>
      </c>
      <c r="AB158" s="5" t="s">
        <v>598</v>
      </c>
      <c r="AC158" s="15" t="s">
        <v>597</v>
      </c>
      <c r="AD158" s="5">
        <v>219</v>
      </c>
      <c r="AE158" s="32" t="s">
        <v>446</v>
      </c>
      <c r="AF158" s="31">
        <v>9708</v>
      </c>
      <c r="AG158" s="5">
        <v>350</v>
      </c>
      <c r="AH158" s="5">
        <v>350</v>
      </c>
      <c r="AI158" s="5">
        <v>700</v>
      </c>
      <c r="AJ158" s="5">
        <v>1400</v>
      </c>
      <c r="AK158" s="32" t="s">
        <v>592</v>
      </c>
      <c r="AL158" s="27"/>
    </row>
    <row r="159" spans="1:38" ht="13.5" customHeight="1" x14ac:dyDescent="0.25">
      <c r="A159" s="3">
        <v>54</v>
      </c>
      <c r="B159" s="60"/>
      <c r="C159" s="60"/>
      <c r="D159" s="60"/>
      <c r="E159" s="60"/>
      <c r="F159" s="65"/>
      <c r="G159" s="13">
        <v>45959</v>
      </c>
      <c r="H159" s="31" t="s">
        <v>659</v>
      </c>
      <c r="I159" s="5" t="s">
        <v>659</v>
      </c>
      <c r="J159" s="5" t="s">
        <v>659</v>
      </c>
      <c r="K159" s="5" t="s">
        <v>659</v>
      </c>
      <c r="L159" s="5" t="s">
        <v>659</v>
      </c>
      <c r="M159" s="5" t="s">
        <v>659</v>
      </c>
      <c r="N159" s="5" t="s">
        <v>659</v>
      </c>
      <c r="O159" s="5" t="s">
        <v>659</v>
      </c>
      <c r="P159" s="5" t="s">
        <v>659</v>
      </c>
      <c r="Q159" s="5" t="s">
        <v>659</v>
      </c>
      <c r="R159" s="5" t="s">
        <v>659</v>
      </c>
      <c r="S159" s="32" t="s">
        <v>659</v>
      </c>
      <c r="T159" s="33" t="s">
        <v>599</v>
      </c>
      <c r="U159" s="5">
        <v>67</v>
      </c>
      <c r="V159" s="5" t="s">
        <v>600</v>
      </c>
      <c r="W159" s="15" t="s">
        <v>599</v>
      </c>
      <c r="X159" s="5">
        <v>86</v>
      </c>
      <c r="Y159" s="5" t="s">
        <v>600</v>
      </c>
      <c r="Z159" s="15" t="s">
        <v>601</v>
      </c>
      <c r="AA159" s="5">
        <v>260</v>
      </c>
      <c r="AB159" s="5" t="s">
        <v>446</v>
      </c>
      <c r="AC159" s="15" t="s">
        <v>602</v>
      </c>
      <c r="AD159" s="5">
        <v>488</v>
      </c>
      <c r="AE159" s="32" t="s">
        <v>570</v>
      </c>
      <c r="AF159" s="31">
        <v>9708</v>
      </c>
      <c r="AG159" s="5">
        <v>300</v>
      </c>
      <c r="AH159" s="5">
        <v>300</v>
      </c>
      <c r="AI159" s="5">
        <v>600</v>
      </c>
      <c r="AJ159" s="5">
        <v>1292</v>
      </c>
      <c r="AK159" s="32" t="s">
        <v>592</v>
      </c>
      <c r="AL159" s="27"/>
    </row>
    <row r="160" spans="1:38" ht="13.5" customHeight="1" x14ac:dyDescent="0.25">
      <c r="A160" s="3">
        <v>54</v>
      </c>
      <c r="B160" s="60"/>
      <c r="C160" s="60"/>
      <c r="D160" s="60"/>
      <c r="E160" s="60"/>
      <c r="F160" s="65"/>
      <c r="G160" s="13">
        <v>45961</v>
      </c>
      <c r="H160" s="31" t="s">
        <v>659</v>
      </c>
      <c r="I160" s="5" t="s">
        <v>659</v>
      </c>
      <c r="J160" s="5" t="s">
        <v>659</v>
      </c>
      <c r="K160" s="5" t="s">
        <v>659</v>
      </c>
      <c r="L160" s="5" t="s">
        <v>659</v>
      </c>
      <c r="M160" s="5" t="s">
        <v>659</v>
      </c>
      <c r="N160" s="5" t="s">
        <v>659</v>
      </c>
      <c r="O160" s="5" t="s">
        <v>659</v>
      </c>
      <c r="P160" s="5" t="s">
        <v>659</v>
      </c>
      <c r="Q160" s="5" t="s">
        <v>659</v>
      </c>
      <c r="R160" s="5" t="s">
        <v>659</v>
      </c>
      <c r="S160" s="32" t="s">
        <v>659</v>
      </c>
      <c r="T160" s="33" t="s">
        <v>603</v>
      </c>
      <c r="U160" s="5">
        <v>73</v>
      </c>
      <c r="V160" s="5" t="s">
        <v>446</v>
      </c>
      <c r="W160" s="15" t="s">
        <v>603</v>
      </c>
      <c r="X160" s="5">
        <v>94</v>
      </c>
      <c r="Y160" s="5" t="s">
        <v>446</v>
      </c>
      <c r="Z160" s="5"/>
      <c r="AA160" s="5">
        <v>244</v>
      </c>
      <c r="AB160" s="5" t="s">
        <v>446</v>
      </c>
      <c r="AC160" s="5" t="s">
        <v>604</v>
      </c>
      <c r="AD160" s="5">
        <v>462</v>
      </c>
      <c r="AE160" s="32" t="s">
        <v>446</v>
      </c>
      <c r="AF160" s="31">
        <v>9708</v>
      </c>
      <c r="AG160" s="5">
        <v>344</v>
      </c>
      <c r="AH160" s="5">
        <v>344</v>
      </c>
      <c r="AI160" s="5">
        <v>688</v>
      </c>
      <c r="AJ160" s="5">
        <v>1376</v>
      </c>
      <c r="AK160" s="32" t="s">
        <v>592</v>
      </c>
      <c r="AL160" s="27"/>
    </row>
    <row r="161" spans="1:38" ht="13.5" customHeight="1" x14ac:dyDescent="0.25">
      <c r="A161" s="3">
        <v>55</v>
      </c>
      <c r="B161" s="60" t="s">
        <v>47</v>
      </c>
      <c r="C161" s="60" t="s">
        <v>86</v>
      </c>
      <c r="D161" s="60" t="s">
        <v>41</v>
      </c>
      <c r="E161" s="60" t="s">
        <v>86</v>
      </c>
      <c r="F161" s="64">
        <v>45937</v>
      </c>
      <c r="G161" s="13">
        <v>45966</v>
      </c>
      <c r="H161" s="31" t="s">
        <v>659</v>
      </c>
      <c r="I161" s="5" t="s">
        <v>659</v>
      </c>
      <c r="J161" s="5" t="s">
        <v>659</v>
      </c>
      <c r="K161" s="5" t="s">
        <v>659</v>
      </c>
      <c r="L161" s="5" t="s">
        <v>659</v>
      </c>
      <c r="M161" s="5" t="s">
        <v>659</v>
      </c>
      <c r="N161" s="5" t="s">
        <v>659</v>
      </c>
      <c r="O161" s="5" t="s">
        <v>659</v>
      </c>
      <c r="P161" s="5" t="s">
        <v>659</v>
      </c>
      <c r="Q161" s="5" t="s">
        <v>659</v>
      </c>
      <c r="R161" s="5" t="s">
        <v>659</v>
      </c>
      <c r="S161" s="32" t="s">
        <v>659</v>
      </c>
      <c r="T161" s="31" t="s">
        <v>236</v>
      </c>
      <c r="U161" s="5">
        <v>36.299999999999997</v>
      </c>
      <c r="V161" s="5" t="s">
        <v>231</v>
      </c>
      <c r="W161" s="5" t="s">
        <v>236</v>
      </c>
      <c r="X161" s="5">
        <v>66.25</v>
      </c>
      <c r="Y161" s="5" t="s">
        <v>231</v>
      </c>
      <c r="Z161" s="5" t="s">
        <v>236</v>
      </c>
      <c r="AA161" s="5">
        <v>109.05</v>
      </c>
      <c r="AB161" s="5" t="s">
        <v>231</v>
      </c>
      <c r="AC161" s="5" t="s">
        <v>236</v>
      </c>
      <c r="AD161" s="5">
        <v>218.1</v>
      </c>
      <c r="AE161" s="32" t="s">
        <v>231</v>
      </c>
      <c r="AF161" s="31" t="s">
        <v>235</v>
      </c>
      <c r="AG161" s="5">
        <v>25</v>
      </c>
      <c r="AH161" s="5">
        <v>25</v>
      </c>
      <c r="AI161" s="5">
        <v>50</v>
      </c>
      <c r="AJ161" s="5">
        <v>76</v>
      </c>
      <c r="AK161" s="32" t="s">
        <v>233</v>
      </c>
      <c r="AL161" s="27"/>
    </row>
    <row r="162" spans="1:38" ht="13.5" customHeight="1" x14ac:dyDescent="0.25">
      <c r="A162" s="3">
        <v>55</v>
      </c>
      <c r="B162" s="60"/>
      <c r="C162" s="60"/>
      <c r="D162" s="60"/>
      <c r="E162" s="60"/>
      <c r="F162" s="64"/>
      <c r="G162" s="13">
        <v>45968</v>
      </c>
      <c r="H162" s="31" t="s">
        <v>659</v>
      </c>
      <c r="I162" s="5" t="s">
        <v>659</v>
      </c>
      <c r="J162" s="5" t="s">
        <v>659</v>
      </c>
      <c r="K162" s="5" t="s">
        <v>659</v>
      </c>
      <c r="L162" s="5" t="s">
        <v>659</v>
      </c>
      <c r="M162" s="5" t="s">
        <v>659</v>
      </c>
      <c r="N162" s="5" t="s">
        <v>659</v>
      </c>
      <c r="O162" s="5" t="s">
        <v>659</v>
      </c>
      <c r="P162" s="5" t="s">
        <v>659</v>
      </c>
      <c r="Q162" s="5" t="s">
        <v>659</v>
      </c>
      <c r="R162" s="5" t="s">
        <v>659</v>
      </c>
      <c r="S162" s="32" t="s">
        <v>659</v>
      </c>
      <c r="T162" s="31" t="s">
        <v>240</v>
      </c>
      <c r="U162" s="5">
        <v>64.3</v>
      </c>
      <c r="V162" s="5" t="s">
        <v>231</v>
      </c>
      <c r="W162" s="5" t="s">
        <v>240</v>
      </c>
      <c r="X162" s="5">
        <v>87.25</v>
      </c>
      <c r="Y162" s="5" t="s">
        <v>231</v>
      </c>
      <c r="Z162" s="5" t="s">
        <v>240</v>
      </c>
      <c r="AA162" s="5">
        <v>158.55000000000001</v>
      </c>
      <c r="AB162" s="5" t="s">
        <v>231</v>
      </c>
      <c r="AC162" s="5" t="s">
        <v>237</v>
      </c>
      <c r="AD162" s="5">
        <v>317.10000000000002</v>
      </c>
      <c r="AE162" s="32" t="s">
        <v>231</v>
      </c>
      <c r="AF162" s="31" t="s">
        <v>238</v>
      </c>
      <c r="AG162" s="5">
        <v>64</v>
      </c>
      <c r="AH162" s="5">
        <v>64</v>
      </c>
      <c r="AI162" s="5">
        <v>128</v>
      </c>
      <c r="AJ162" s="5">
        <v>192</v>
      </c>
      <c r="AK162" s="32" t="s">
        <v>233</v>
      </c>
      <c r="AL162" s="27"/>
    </row>
    <row r="163" spans="1:38" ht="13.5" customHeight="1" x14ac:dyDescent="0.25">
      <c r="A163" s="3">
        <v>55</v>
      </c>
      <c r="B163" s="60"/>
      <c r="C163" s="60"/>
      <c r="D163" s="60"/>
      <c r="E163" s="60"/>
      <c r="F163" s="64"/>
      <c r="G163" s="13">
        <v>45970</v>
      </c>
      <c r="H163" s="31" t="s">
        <v>659</v>
      </c>
      <c r="I163" s="5" t="s">
        <v>659</v>
      </c>
      <c r="J163" s="5" t="s">
        <v>659</v>
      </c>
      <c r="K163" s="5" t="s">
        <v>659</v>
      </c>
      <c r="L163" s="5" t="s">
        <v>659</v>
      </c>
      <c r="M163" s="5" t="s">
        <v>659</v>
      </c>
      <c r="N163" s="5" t="s">
        <v>659</v>
      </c>
      <c r="O163" s="5" t="s">
        <v>659</v>
      </c>
      <c r="P163" s="5" t="s">
        <v>659</v>
      </c>
      <c r="Q163" s="5" t="s">
        <v>659</v>
      </c>
      <c r="R163" s="5" t="s">
        <v>659</v>
      </c>
      <c r="S163" s="32" t="s">
        <v>659</v>
      </c>
      <c r="T163" s="31" t="s">
        <v>239</v>
      </c>
      <c r="U163" s="5">
        <v>71.3</v>
      </c>
      <c r="V163" s="5" t="s">
        <v>231</v>
      </c>
      <c r="W163" s="5" t="s">
        <v>239</v>
      </c>
      <c r="X163" s="5">
        <v>97.25</v>
      </c>
      <c r="Y163" s="5" t="s">
        <v>231</v>
      </c>
      <c r="Z163" s="5" t="s">
        <v>239</v>
      </c>
      <c r="AA163" s="5">
        <v>174.05</v>
      </c>
      <c r="AB163" s="5" t="s">
        <v>231</v>
      </c>
      <c r="AC163" s="5" t="s">
        <v>239</v>
      </c>
      <c r="AD163" s="5">
        <v>348.1</v>
      </c>
      <c r="AE163" s="32" t="s">
        <v>231</v>
      </c>
      <c r="AF163" s="31" t="s">
        <v>2078</v>
      </c>
      <c r="AG163" s="5">
        <v>54.5</v>
      </c>
      <c r="AH163" s="5">
        <v>54.5</v>
      </c>
      <c r="AI163" s="5">
        <v>109</v>
      </c>
      <c r="AJ163" s="5">
        <v>186</v>
      </c>
      <c r="AK163" s="32" t="s">
        <v>233</v>
      </c>
      <c r="AL163" s="27" t="s">
        <v>1124</v>
      </c>
    </row>
    <row r="164" spans="1:38" ht="13.5" customHeight="1" x14ac:dyDescent="0.25">
      <c r="A164" s="3">
        <v>56</v>
      </c>
      <c r="B164" s="60" t="s">
        <v>10</v>
      </c>
      <c r="C164" s="60" t="s">
        <v>134</v>
      </c>
      <c r="D164" s="60" t="s">
        <v>22</v>
      </c>
      <c r="E164" s="60" t="s">
        <v>638</v>
      </c>
      <c r="F164" s="64">
        <v>45959</v>
      </c>
      <c r="G164" s="13">
        <v>45988</v>
      </c>
      <c r="H164" s="31" t="s">
        <v>659</v>
      </c>
      <c r="I164" s="5" t="s">
        <v>659</v>
      </c>
      <c r="J164" s="5" t="s">
        <v>659</v>
      </c>
      <c r="K164" s="5" t="s">
        <v>659</v>
      </c>
      <c r="L164" s="5" t="s">
        <v>659</v>
      </c>
      <c r="M164" s="5" t="s">
        <v>659</v>
      </c>
      <c r="N164" s="5" t="s">
        <v>659</v>
      </c>
      <c r="O164" s="5" t="s">
        <v>659</v>
      </c>
      <c r="P164" s="5" t="s">
        <v>659</v>
      </c>
      <c r="Q164" s="5" t="s">
        <v>659</v>
      </c>
      <c r="R164" s="5" t="s">
        <v>659</v>
      </c>
      <c r="S164" s="32" t="s">
        <v>659</v>
      </c>
      <c r="T164" s="31" t="s">
        <v>1365</v>
      </c>
      <c r="U164" s="5">
        <v>45.99</v>
      </c>
      <c r="V164" s="5" t="s">
        <v>446</v>
      </c>
      <c r="W164" s="5" t="s">
        <v>1368</v>
      </c>
      <c r="X164" s="5">
        <v>51</v>
      </c>
      <c r="Y164" s="5" t="s">
        <v>363</v>
      </c>
      <c r="Z164" s="5" t="s">
        <v>1368</v>
      </c>
      <c r="AA164" s="5">
        <v>131.44</v>
      </c>
      <c r="AB164" s="5" t="s">
        <v>416</v>
      </c>
      <c r="AC164" s="5" t="s">
        <v>1368</v>
      </c>
      <c r="AD164" s="5">
        <v>256.88</v>
      </c>
      <c r="AE164" s="32" t="s">
        <v>416</v>
      </c>
      <c r="AF164" s="31">
        <v>347</v>
      </c>
      <c r="AG164" s="5">
        <v>55.31</v>
      </c>
      <c r="AH164" s="5">
        <v>55.31</v>
      </c>
      <c r="AI164" s="5">
        <v>123.48</v>
      </c>
      <c r="AJ164" s="5">
        <v>178.05</v>
      </c>
      <c r="AK164" s="32" t="s">
        <v>1362</v>
      </c>
      <c r="AL164" s="27"/>
    </row>
    <row r="165" spans="1:38" ht="13.5" customHeight="1" x14ac:dyDescent="0.25">
      <c r="A165" s="3">
        <v>56</v>
      </c>
      <c r="B165" s="60"/>
      <c r="C165" s="60"/>
      <c r="D165" s="60"/>
      <c r="E165" s="60"/>
      <c r="F165" s="65"/>
      <c r="G165" s="13">
        <v>45990</v>
      </c>
      <c r="H165" s="31" t="s">
        <v>659</v>
      </c>
      <c r="I165" s="5" t="s">
        <v>659</v>
      </c>
      <c r="J165" s="5" t="s">
        <v>659</v>
      </c>
      <c r="K165" s="5" t="s">
        <v>659</v>
      </c>
      <c r="L165" s="5" t="s">
        <v>659</v>
      </c>
      <c r="M165" s="5" t="s">
        <v>659</v>
      </c>
      <c r="N165" s="5" t="s">
        <v>659</v>
      </c>
      <c r="O165" s="5" t="s">
        <v>659</v>
      </c>
      <c r="P165" s="5" t="s">
        <v>659</v>
      </c>
      <c r="Q165" s="5" t="s">
        <v>659</v>
      </c>
      <c r="R165" s="5" t="s">
        <v>659</v>
      </c>
      <c r="S165" s="32" t="s">
        <v>659</v>
      </c>
      <c r="T165" s="31" t="s">
        <v>1365</v>
      </c>
      <c r="U165" s="5">
        <v>15.99</v>
      </c>
      <c r="V165" s="5" t="s">
        <v>380</v>
      </c>
      <c r="W165" s="5" t="s">
        <v>1367</v>
      </c>
      <c r="X165" s="5">
        <v>51</v>
      </c>
      <c r="Y165" s="5" t="s">
        <v>363</v>
      </c>
      <c r="Z165" s="5" t="s">
        <v>1365</v>
      </c>
      <c r="AA165" s="5">
        <v>80.17</v>
      </c>
      <c r="AB165" s="5" t="s">
        <v>446</v>
      </c>
      <c r="AC165" s="5" t="s">
        <v>1365</v>
      </c>
      <c r="AD165" s="5">
        <v>130.44</v>
      </c>
      <c r="AE165" s="32" t="s">
        <v>380</v>
      </c>
      <c r="AF165" s="31">
        <v>347</v>
      </c>
      <c r="AG165" s="5">
        <v>55.31</v>
      </c>
      <c r="AH165" s="5">
        <v>55.31</v>
      </c>
      <c r="AI165" s="5">
        <v>110.62</v>
      </c>
      <c r="AJ165" s="5">
        <v>165.19</v>
      </c>
      <c r="AK165" s="32" t="s">
        <v>1362</v>
      </c>
      <c r="AL165" s="27"/>
    </row>
    <row r="166" spans="1:38" ht="13.5" customHeight="1" x14ac:dyDescent="0.25">
      <c r="A166" s="3">
        <v>56</v>
      </c>
      <c r="B166" s="60"/>
      <c r="C166" s="60"/>
      <c r="D166" s="60"/>
      <c r="E166" s="60"/>
      <c r="F166" s="65"/>
      <c r="G166" s="13">
        <v>45992</v>
      </c>
      <c r="H166" s="31" t="s">
        <v>1369</v>
      </c>
      <c r="I166" s="5" t="s">
        <v>1370</v>
      </c>
      <c r="J166" s="5" t="s">
        <v>347</v>
      </c>
      <c r="K166" s="5" t="s">
        <v>1371</v>
      </c>
      <c r="L166" s="5">
        <v>144</v>
      </c>
      <c r="M166" s="5" t="s">
        <v>416</v>
      </c>
      <c r="N166" s="5" t="s">
        <v>1372</v>
      </c>
      <c r="O166" s="5">
        <v>360.42</v>
      </c>
      <c r="P166" s="5" t="s">
        <v>1364</v>
      </c>
      <c r="Q166" s="5" t="s">
        <v>1372</v>
      </c>
      <c r="R166" s="5">
        <v>719.44</v>
      </c>
      <c r="S166" s="32" t="s">
        <v>1364</v>
      </c>
      <c r="T166" s="31" t="s">
        <v>1360</v>
      </c>
      <c r="U166" s="5">
        <v>221.97</v>
      </c>
      <c r="V166" s="5" t="s">
        <v>368</v>
      </c>
      <c r="W166" s="5" t="s">
        <v>1360</v>
      </c>
      <c r="X166" s="5">
        <v>221.97</v>
      </c>
      <c r="Y166" s="5" t="s">
        <v>368</v>
      </c>
      <c r="Z166" s="5" t="s">
        <v>1360</v>
      </c>
      <c r="AA166" s="5">
        <v>483.44</v>
      </c>
      <c r="AB166" s="5" t="s">
        <v>416</v>
      </c>
      <c r="AC166" s="5" t="s">
        <v>1360</v>
      </c>
      <c r="AD166" s="5">
        <v>884.88</v>
      </c>
      <c r="AE166" s="32" t="s">
        <v>416</v>
      </c>
      <c r="AF166" s="31" t="s">
        <v>2079</v>
      </c>
      <c r="AG166" s="5">
        <v>58.4</v>
      </c>
      <c r="AH166" s="5">
        <v>58.4</v>
      </c>
      <c r="AI166" s="5">
        <v>123.28</v>
      </c>
      <c r="AJ166" s="5">
        <v>184.03</v>
      </c>
      <c r="AK166" s="32" t="s">
        <v>1362</v>
      </c>
      <c r="AL166" s="27"/>
    </row>
    <row r="167" spans="1:38" ht="13.5" customHeight="1" x14ac:dyDescent="0.25">
      <c r="A167" s="3">
        <v>57</v>
      </c>
      <c r="B167" s="60" t="s">
        <v>33</v>
      </c>
      <c r="C167" s="60" t="s">
        <v>776</v>
      </c>
      <c r="D167" s="60" t="s">
        <v>20</v>
      </c>
      <c r="E167" s="60" t="s">
        <v>179</v>
      </c>
      <c r="F167" s="64">
        <v>45957</v>
      </c>
      <c r="G167" s="13">
        <v>45986</v>
      </c>
      <c r="H167" s="31" t="s">
        <v>659</v>
      </c>
      <c r="I167" s="5" t="s">
        <v>659</v>
      </c>
      <c r="J167" s="5" t="s">
        <v>659</v>
      </c>
      <c r="K167" s="5" t="s">
        <v>659</v>
      </c>
      <c r="L167" s="5" t="s">
        <v>659</v>
      </c>
      <c r="M167" s="5" t="s">
        <v>659</v>
      </c>
      <c r="N167" s="5" t="s">
        <v>659</v>
      </c>
      <c r="O167" s="5" t="s">
        <v>659</v>
      </c>
      <c r="P167" s="5" t="s">
        <v>659</v>
      </c>
      <c r="Q167" s="5" t="s">
        <v>659</v>
      </c>
      <c r="R167" s="5" t="s">
        <v>659</v>
      </c>
      <c r="S167" s="32" t="s">
        <v>659</v>
      </c>
      <c r="T167" s="31" t="s">
        <v>1088</v>
      </c>
      <c r="U167" s="5">
        <v>156</v>
      </c>
      <c r="V167" s="5" t="s">
        <v>1089</v>
      </c>
      <c r="W167" s="5" t="s">
        <v>1088</v>
      </c>
      <c r="X167" s="5">
        <v>156</v>
      </c>
      <c r="Y167" s="5" t="s">
        <v>1089</v>
      </c>
      <c r="Z167" s="5" t="s">
        <v>1088</v>
      </c>
      <c r="AA167" s="5">
        <v>348</v>
      </c>
      <c r="AB167" s="5" t="s">
        <v>1089</v>
      </c>
      <c r="AC167" s="5" t="s">
        <v>1088</v>
      </c>
      <c r="AD167" s="5">
        <v>666</v>
      </c>
      <c r="AE167" s="32" t="s">
        <v>1089</v>
      </c>
      <c r="AF167" s="31" t="s">
        <v>1087</v>
      </c>
      <c r="AG167" s="5">
        <v>82</v>
      </c>
      <c r="AH167" s="5">
        <v>82</v>
      </c>
      <c r="AI167" s="5">
        <v>164</v>
      </c>
      <c r="AJ167" s="5">
        <v>278</v>
      </c>
      <c r="AK167" s="32" t="s">
        <v>139</v>
      </c>
      <c r="AL167" s="27" t="s">
        <v>1084</v>
      </c>
    </row>
    <row r="168" spans="1:38" ht="13.5" customHeight="1" x14ac:dyDescent="0.25">
      <c r="A168" s="3">
        <v>57</v>
      </c>
      <c r="B168" s="60"/>
      <c r="C168" s="60"/>
      <c r="D168" s="60"/>
      <c r="E168" s="60"/>
      <c r="F168" s="64"/>
      <c r="G168" s="13">
        <v>45988</v>
      </c>
      <c r="H168" s="31" t="s">
        <v>659</v>
      </c>
      <c r="I168" s="5" t="s">
        <v>659</v>
      </c>
      <c r="J168" s="5" t="s">
        <v>659</v>
      </c>
      <c r="K168" s="5" t="s">
        <v>659</v>
      </c>
      <c r="L168" s="5" t="s">
        <v>659</v>
      </c>
      <c r="M168" s="5" t="s">
        <v>659</v>
      </c>
      <c r="N168" s="5" t="s">
        <v>659</v>
      </c>
      <c r="O168" s="5" t="s">
        <v>659</v>
      </c>
      <c r="P168" s="5" t="s">
        <v>659</v>
      </c>
      <c r="Q168" s="5" t="s">
        <v>659</v>
      </c>
      <c r="R168" s="5" t="s">
        <v>659</v>
      </c>
      <c r="S168" s="32" t="s">
        <v>659</v>
      </c>
      <c r="T168" s="31" t="s">
        <v>1090</v>
      </c>
      <c r="U168" s="5">
        <v>62</v>
      </c>
      <c r="V168" s="5" t="s">
        <v>104</v>
      </c>
      <c r="W168" s="5" t="s">
        <v>1090</v>
      </c>
      <c r="X168" s="5">
        <v>62</v>
      </c>
      <c r="Y168" s="5" t="s">
        <v>104</v>
      </c>
      <c r="Z168" s="5" t="s">
        <v>1090</v>
      </c>
      <c r="AA168" s="5">
        <v>156</v>
      </c>
      <c r="AB168" s="5" t="s">
        <v>104</v>
      </c>
      <c r="AC168" s="5" t="s">
        <v>1090</v>
      </c>
      <c r="AD168" s="5">
        <v>282</v>
      </c>
      <c r="AE168" s="32" t="s">
        <v>104</v>
      </c>
      <c r="AF168" s="31" t="s">
        <v>1091</v>
      </c>
      <c r="AG168" s="5">
        <v>92.4</v>
      </c>
      <c r="AH168" s="5">
        <v>92.4</v>
      </c>
      <c r="AI168" s="5">
        <v>184.8</v>
      </c>
      <c r="AJ168" s="5">
        <v>309.60000000000002</v>
      </c>
      <c r="AK168" s="32" t="s">
        <v>139</v>
      </c>
      <c r="AL168" s="27" t="s">
        <v>1084</v>
      </c>
    </row>
    <row r="169" spans="1:38" ht="13.5" customHeight="1" x14ac:dyDescent="0.25">
      <c r="A169" s="3">
        <v>57</v>
      </c>
      <c r="B169" s="60"/>
      <c r="C169" s="60"/>
      <c r="D169" s="60"/>
      <c r="E169" s="60"/>
      <c r="F169" s="64"/>
      <c r="G169" s="13">
        <v>45990</v>
      </c>
      <c r="H169" s="31" t="s">
        <v>659</v>
      </c>
      <c r="I169" s="5" t="s">
        <v>659</v>
      </c>
      <c r="J169" s="5" t="s">
        <v>659</v>
      </c>
      <c r="K169" s="5" t="s">
        <v>659</v>
      </c>
      <c r="L169" s="5" t="s">
        <v>659</v>
      </c>
      <c r="M169" s="5" t="s">
        <v>659</v>
      </c>
      <c r="N169" s="5" t="s">
        <v>659</v>
      </c>
      <c r="O169" s="5" t="s">
        <v>659</v>
      </c>
      <c r="P169" s="5" t="s">
        <v>659</v>
      </c>
      <c r="Q169" s="5" t="s">
        <v>659</v>
      </c>
      <c r="R169" s="5" t="s">
        <v>659</v>
      </c>
      <c r="S169" s="32" t="s">
        <v>659</v>
      </c>
      <c r="T169" s="31" t="s">
        <v>1092</v>
      </c>
      <c r="U169" s="5">
        <v>37</v>
      </c>
      <c r="V169" s="5" t="s">
        <v>104</v>
      </c>
      <c r="W169" s="5" t="s">
        <v>1092</v>
      </c>
      <c r="X169" s="5">
        <v>37</v>
      </c>
      <c r="Y169" s="5" t="s">
        <v>104</v>
      </c>
      <c r="Z169" s="5" t="s">
        <v>1092</v>
      </c>
      <c r="AA169" s="5">
        <v>87</v>
      </c>
      <c r="AB169" s="5" t="s">
        <v>104</v>
      </c>
      <c r="AC169" s="5" t="s">
        <v>1092</v>
      </c>
      <c r="AD169" s="5">
        <v>147</v>
      </c>
      <c r="AE169" s="32" t="s">
        <v>104</v>
      </c>
      <c r="AF169" s="31" t="s">
        <v>1093</v>
      </c>
      <c r="AG169" s="5">
        <v>111</v>
      </c>
      <c r="AH169" s="5">
        <v>111</v>
      </c>
      <c r="AI169" s="5">
        <v>222</v>
      </c>
      <c r="AJ169" s="5">
        <v>444</v>
      </c>
      <c r="AK169" s="32" t="s">
        <v>139</v>
      </c>
      <c r="AL169" s="27" t="s">
        <v>1084</v>
      </c>
    </row>
    <row r="170" spans="1:38" ht="13.5" customHeight="1" x14ac:dyDescent="0.25">
      <c r="A170" s="3">
        <v>58</v>
      </c>
      <c r="B170" s="60" t="s">
        <v>1709</v>
      </c>
      <c r="C170" s="60" t="s">
        <v>242</v>
      </c>
      <c r="D170" s="60" t="s">
        <v>35</v>
      </c>
      <c r="E170" s="60" t="s">
        <v>777</v>
      </c>
      <c r="F170" s="64">
        <v>45956</v>
      </c>
      <c r="G170" s="13">
        <v>45985</v>
      </c>
      <c r="H170" s="31" t="s">
        <v>659</v>
      </c>
      <c r="I170" s="5" t="s">
        <v>659</v>
      </c>
      <c r="J170" s="5" t="s">
        <v>659</v>
      </c>
      <c r="K170" s="5" t="s">
        <v>659</v>
      </c>
      <c r="L170" s="5" t="s">
        <v>659</v>
      </c>
      <c r="M170" s="5" t="s">
        <v>659</v>
      </c>
      <c r="N170" s="5" t="s">
        <v>659</v>
      </c>
      <c r="O170" s="5" t="s">
        <v>659</v>
      </c>
      <c r="P170" s="5" t="s">
        <v>659</v>
      </c>
      <c r="Q170" s="5" t="s">
        <v>659</v>
      </c>
      <c r="R170" s="5" t="s">
        <v>659</v>
      </c>
      <c r="S170" s="32" t="s">
        <v>659</v>
      </c>
      <c r="T170" s="31" t="s">
        <v>1131</v>
      </c>
      <c r="U170" s="5">
        <v>56.91</v>
      </c>
      <c r="V170" s="5" t="s">
        <v>201</v>
      </c>
      <c r="W170" s="5" t="s">
        <v>1131</v>
      </c>
      <c r="X170" s="5">
        <v>77.72</v>
      </c>
      <c r="Y170" s="5" t="s">
        <v>196</v>
      </c>
      <c r="Z170" s="5" t="s">
        <v>1131</v>
      </c>
      <c r="AA170" s="5">
        <v>137.15</v>
      </c>
      <c r="AB170" s="5" t="s">
        <v>196</v>
      </c>
      <c r="AC170" s="5" t="s">
        <v>1131</v>
      </c>
      <c r="AD170" s="5">
        <v>333.69</v>
      </c>
      <c r="AE170" s="32" t="s">
        <v>196</v>
      </c>
      <c r="AF170" s="31" t="s">
        <v>1138</v>
      </c>
      <c r="AG170" s="5">
        <v>89.649999999999991</v>
      </c>
      <c r="AH170" s="5">
        <v>89.649999999999991</v>
      </c>
      <c r="AI170" s="5">
        <v>199.82</v>
      </c>
      <c r="AJ170" s="5">
        <v>292.5</v>
      </c>
      <c r="AK170" s="32" t="s">
        <v>1133</v>
      </c>
      <c r="AL170" s="27"/>
    </row>
    <row r="171" spans="1:38" ht="13.5" customHeight="1" x14ac:dyDescent="0.25">
      <c r="A171" s="3">
        <v>58</v>
      </c>
      <c r="B171" s="60"/>
      <c r="C171" s="60"/>
      <c r="D171" s="60"/>
      <c r="E171" s="60"/>
      <c r="F171" s="65"/>
      <c r="G171" s="13">
        <v>45987</v>
      </c>
      <c r="H171" s="31" t="s">
        <v>1135</v>
      </c>
      <c r="I171" s="5">
        <v>119.88</v>
      </c>
      <c r="J171" s="5" t="s">
        <v>194</v>
      </c>
      <c r="K171" s="5" t="s">
        <v>1135</v>
      </c>
      <c r="L171" s="5">
        <v>119.88</v>
      </c>
      <c r="M171" s="5" t="s">
        <v>194</v>
      </c>
      <c r="N171" s="5" t="s">
        <v>1135</v>
      </c>
      <c r="O171" s="5">
        <v>281.88</v>
      </c>
      <c r="P171" s="5" t="s">
        <v>196</v>
      </c>
      <c r="Q171" s="5" t="s">
        <v>1139</v>
      </c>
      <c r="R171" s="5">
        <v>655.6</v>
      </c>
      <c r="S171" s="32" t="s">
        <v>196</v>
      </c>
      <c r="T171" s="31" t="s">
        <v>115</v>
      </c>
      <c r="U171" s="5" t="s">
        <v>115</v>
      </c>
      <c r="V171" s="5" t="s">
        <v>115</v>
      </c>
      <c r="W171" s="5" t="s">
        <v>115</v>
      </c>
      <c r="X171" s="5" t="s">
        <v>115</v>
      </c>
      <c r="Y171" s="5" t="s">
        <v>115</v>
      </c>
      <c r="Z171" s="5" t="s">
        <v>115</v>
      </c>
      <c r="AA171" s="5" t="s">
        <v>115</v>
      </c>
      <c r="AB171" s="5" t="s">
        <v>115</v>
      </c>
      <c r="AC171" s="5" t="s">
        <v>115</v>
      </c>
      <c r="AD171" s="5" t="s">
        <v>115</v>
      </c>
      <c r="AE171" s="32" t="s">
        <v>115</v>
      </c>
      <c r="AF171" s="31" t="s">
        <v>1138</v>
      </c>
      <c r="AG171" s="5">
        <v>69.13</v>
      </c>
      <c r="AH171" s="5">
        <v>69.13</v>
      </c>
      <c r="AI171" s="5">
        <v>138.25</v>
      </c>
      <c r="AJ171" s="5">
        <v>194.21</v>
      </c>
      <c r="AK171" s="32" t="s">
        <v>1133</v>
      </c>
      <c r="AL171" s="27"/>
    </row>
    <row r="172" spans="1:38" ht="13.5" customHeight="1" x14ac:dyDescent="0.25">
      <c r="A172" s="3">
        <v>58</v>
      </c>
      <c r="B172" s="60"/>
      <c r="C172" s="60"/>
      <c r="D172" s="60"/>
      <c r="E172" s="60"/>
      <c r="F172" s="65"/>
      <c r="G172" s="13">
        <v>45989</v>
      </c>
      <c r="H172" s="31" t="s">
        <v>659</v>
      </c>
      <c r="I172" s="5" t="s">
        <v>659</v>
      </c>
      <c r="J172" s="5" t="s">
        <v>659</v>
      </c>
      <c r="K172" s="5" t="s">
        <v>659</v>
      </c>
      <c r="L172" s="5" t="s">
        <v>659</v>
      </c>
      <c r="M172" s="5" t="s">
        <v>659</v>
      </c>
      <c r="N172" s="5" t="s">
        <v>659</v>
      </c>
      <c r="O172" s="5" t="s">
        <v>659</v>
      </c>
      <c r="P172" s="5" t="s">
        <v>659</v>
      </c>
      <c r="Q172" s="5" t="s">
        <v>659</v>
      </c>
      <c r="R172" s="5" t="s">
        <v>659</v>
      </c>
      <c r="S172" s="32" t="s">
        <v>659</v>
      </c>
      <c r="T172" s="31" t="s">
        <v>1131</v>
      </c>
      <c r="U172" s="5">
        <v>36.93</v>
      </c>
      <c r="V172" s="5" t="s">
        <v>201</v>
      </c>
      <c r="W172" s="5" t="s">
        <v>1131</v>
      </c>
      <c r="X172" s="5">
        <v>57.2</v>
      </c>
      <c r="Y172" s="5" t="s">
        <v>196</v>
      </c>
      <c r="Z172" s="5" t="s">
        <v>1131</v>
      </c>
      <c r="AA172" s="5">
        <v>116.62</v>
      </c>
      <c r="AB172" s="5" t="s">
        <v>196</v>
      </c>
      <c r="AC172" s="5" t="s">
        <v>1131</v>
      </c>
      <c r="AD172" s="5">
        <v>238.65</v>
      </c>
      <c r="AE172" s="32" t="s">
        <v>196</v>
      </c>
      <c r="AF172" s="31" t="s">
        <v>1138</v>
      </c>
      <c r="AG172" s="5">
        <v>89.649999999999991</v>
      </c>
      <c r="AH172" s="5">
        <v>89.649999999999991</v>
      </c>
      <c r="AI172" s="5">
        <v>179.29999999999998</v>
      </c>
      <c r="AJ172" s="5">
        <v>251.45000000000002</v>
      </c>
      <c r="AK172" s="32" t="s">
        <v>1133</v>
      </c>
      <c r="AL172" s="27"/>
    </row>
    <row r="173" spans="1:38" ht="13.5" customHeight="1" x14ac:dyDescent="0.25">
      <c r="A173" s="3">
        <v>61</v>
      </c>
      <c r="B173" s="60" t="s">
        <v>28</v>
      </c>
      <c r="C173" s="60" t="s">
        <v>311</v>
      </c>
      <c r="D173" s="60" t="s">
        <v>54</v>
      </c>
      <c r="E173" s="60" t="s">
        <v>311</v>
      </c>
      <c r="F173" s="64">
        <v>45947</v>
      </c>
      <c r="G173" s="13">
        <v>45976</v>
      </c>
      <c r="H173" s="31" t="s">
        <v>659</v>
      </c>
      <c r="I173" s="5" t="s">
        <v>659</v>
      </c>
      <c r="J173" s="5" t="s">
        <v>659</v>
      </c>
      <c r="K173" s="5" t="s">
        <v>659</v>
      </c>
      <c r="L173" s="5" t="s">
        <v>659</v>
      </c>
      <c r="M173" s="5" t="s">
        <v>659</v>
      </c>
      <c r="N173" s="5" t="s">
        <v>659</v>
      </c>
      <c r="O173" s="5" t="s">
        <v>659</v>
      </c>
      <c r="P173" s="5" t="s">
        <v>659</v>
      </c>
      <c r="Q173" s="5" t="s">
        <v>659</v>
      </c>
      <c r="R173" s="5" t="s">
        <v>659</v>
      </c>
      <c r="S173" s="32" t="s">
        <v>92</v>
      </c>
      <c r="T173" s="31" t="s">
        <v>884</v>
      </c>
      <c r="U173" s="5">
        <v>42.25</v>
      </c>
      <c r="V173" s="5" t="s">
        <v>111</v>
      </c>
      <c r="W173" s="5" t="s">
        <v>884</v>
      </c>
      <c r="X173" s="5">
        <v>42.25</v>
      </c>
      <c r="Y173" s="5" t="s">
        <v>111</v>
      </c>
      <c r="Z173" s="5" t="s">
        <v>884</v>
      </c>
      <c r="AA173" s="5">
        <v>146.02000000000001</v>
      </c>
      <c r="AB173" s="5" t="s">
        <v>102</v>
      </c>
      <c r="AC173" s="5" t="s">
        <v>887</v>
      </c>
      <c r="AD173" s="5">
        <v>316.18</v>
      </c>
      <c r="AE173" s="32" t="s">
        <v>92</v>
      </c>
      <c r="AF173" s="35">
        <v>0.37291666666666667</v>
      </c>
      <c r="AG173" s="5">
        <v>69.95</v>
      </c>
      <c r="AH173" s="5">
        <v>69.95</v>
      </c>
      <c r="AI173" s="5">
        <v>139.9</v>
      </c>
      <c r="AJ173" s="5">
        <v>257.39999999999998</v>
      </c>
      <c r="AK173" s="32" t="s">
        <v>879</v>
      </c>
      <c r="AL173" s="27"/>
    </row>
    <row r="174" spans="1:38" ht="13.5" customHeight="1" x14ac:dyDescent="0.25">
      <c r="A174" s="3">
        <v>61</v>
      </c>
      <c r="B174" s="60"/>
      <c r="C174" s="60"/>
      <c r="D174" s="60"/>
      <c r="E174" s="60"/>
      <c r="F174" s="65"/>
      <c r="G174" s="13">
        <v>45978</v>
      </c>
      <c r="H174" s="31" t="s">
        <v>659</v>
      </c>
      <c r="I174" s="5" t="s">
        <v>659</v>
      </c>
      <c r="J174" s="5" t="s">
        <v>659</v>
      </c>
      <c r="K174" s="5" t="s">
        <v>659</v>
      </c>
      <c r="L174" s="5" t="s">
        <v>659</v>
      </c>
      <c r="M174" s="5" t="s">
        <v>659</v>
      </c>
      <c r="N174" s="5" t="s">
        <v>659</v>
      </c>
      <c r="O174" s="5" t="s">
        <v>659</v>
      </c>
      <c r="P174" s="5" t="s">
        <v>659</v>
      </c>
      <c r="Q174" s="5" t="s">
        <v>659</v>
      </c>
      <c r="R174" s="5" t="s">
        <v>659</v>
      </c>
      <c r="S174" s="32" t="s">
        <v>92</v>
      </c>
      <c r="T174" s="31" t="s">
        <v>888</v>
      </c>
      <c r="U174" s="5">
        <v>45.47</v>
      </c>
      <c r="V174" s="5" t="s">
        <v>102</v>
      </c>
      <c r="W174" s="5" t="s">
        <v>888</v>
      </c>
      <c r="X174" s="5">
        <v>45.47</v>
      </c>
      <c r="Y174" s="5" t="s">
        <v>102</v>
      </c>
      <c r="Z174" s="5" t="s">
        <v>888</v>
      </c>
      <c r="AA174" s="5">
        <v>126.72</v>
      </c>
      <c r="AB174" s="5" t="s">
        <v>102</v>
      </c>
      <c r="AC174" s="5" t="s">
        <v>888</v>
      </c>
      <c r="AD174" s="5">
        <v>292.33999999999997</v>
      </c>
      <c r="AE174" s="32" t="s">
        <v>92</v>
      </c>
      <c r="AF174" s="35">
        <v>0.47708333333333336</v>
      </c>
      <c r="AG174" s="5">
        <v>47.45</v>
      </c>
      <c r="AH174" s="5">
        <v>47.45</v>
      </c>
      <c r="AI174" s="5">
        <v>94.9</v>
      </c>
      <c r="AJ174" s="5">
        <v>174.6</v>
      </c>
      <c r="AK174" s="32" t="s">
        <v>879</v>
      </c>
      <c r="AL174" s="27"/>
    </row>
    <row r="175" spans="1:38" ht="13.5" customHeight="1" x14ac:dyDescent="0.25">
      <c r="A175" s="3">
        <v>61</v>
      </c>
      <c r="B175" s="60"/>
      <c r="C175" s="60"/>
      <c r="D175" s="60"/>
      <c r="E175" s="60"/>
      <c r="F175" s="65"/>
      <c r="G175" s="13">
        <v>45980</v>
      </c>
      <c r="H175" s="31" t="s">
        <v>659</v>
      </c>
      <c r="I175" s="5" t="s">
        <v>659</v>
      </c>
      <c r="J175" s="5" t="s">
        <v>659</v>
      </c>
      <c r="K175" s="5" t="s">
        <v>659</v>
      </c>
      <c r="L175" s="5" t="s">
        <v>659</v>
      </c>
      <c r="M175" s="5" t="s">
        <v>659</v>
      </c>
      <c r="N175" s="5" t="s">
        <v>659</v>
      </c>
      <c r="O175" s="5" t="s">
        <v>659</v>
      </c>
      <c r="P175" s="5" t="s">
        <v>659</v>
      </c>
      <c r="Q175" s="5" t="s">
        <v>659</v>
      </c>
      <c r="R175" s="5" t="s">
        <v>659</v>
      </c>
      <c r="S175" s="32" t="s">
        <v>92</v>
      </c>
      <c r="T175" s="31" t="s">
        <v>889</v>
      </c>
      <c r="U175" s="5">
        <v>46.55</v>
      </c>
      <c r="V175" s="5" t="s">
        <v>111</v>
      </c>
      <c r="W175" s="5" t="s">
        <v>889</v>
      </c>
      <c r="X175" s="5">
        <v>46.55</v>
      </c>
      <c r="Y175" s="5" t="s">
        <v>111</v>
      </c>
      <c r="Z175" s="5" t="s">
        <v>890</v>
      </c>
      <c r="AA175" s="5">
        <v>131.04</v>
      </c>
      <c r="AB175" s="5" t="s">
        <v>102</v>
      </c>
      <c r="AC175" s="5" t="s">
        <v>891</v>
      </c>
      <c r="AD175" s="5">
        <v>296.88</v>
      </c>
      <c r="AE175" s="32" t="s">
        <v>92</v>
      </c>
      <c r="AF175" s="35">
        <v>0.33124999999999999</v>
      </c>
      <c r="AG175" s="5">
        <v>69.95</v>
      </c>
      <c r="AH175" s="5">
        <v>69.95</v>
      </c>
      <c r="AI175" s="5">
        <v>139.9</v>
      </c>
      <c r="AJ175" s="5">
        <v>257.39999999999998</v>
      </c>
      <c r="AK175" s="32" t="s">
        <v>879</v>
      </c>
      <c r="AL175" s="27"/>
    </row>
    <row r="176" spans="1:38" ht="13.5" customHeight="1" x14ac:dyDescent="0.25">
      <c r="A176" s="3">
        <v>62</v>
      </c>
      <c r="B176" s="60" t="s">
        <v>29</v>
      </c>
      <c r="C176" s="60" t="s">
        <v>780</v>
      </c>
      <c r="D176" s="60" t="s">
        <v>40</v>
      </c>
      <c r="E176" s="60" t="s">
        <v>479</v>
      </c>
      <c r="F176" s="64">
        <v>45972</v>
      </c>
      <c r="G176" s="13">
        <v>46000</v>
      </c>
      <c r="H176" s="31" t="s">
        <v>659</v>
      </c>
      <c r="I176" s="5" t="s">
        <v>659</v>
      </c>
      <c r="J176" s="5" t="s">
        <v>659</v>
      </c>
      <c r="K176" s="5" t="s">
        <v>1824</v>
      </c>
      <c r="L176" s="5">
        <v>139.24</v>
      </c>
      <c r="M176" s="5" t="s">
        <v>1825</v>
      </c>
      <c r="N176" s="5" t="s">
        <v>1824</v>
      </c>
      <c r="O176" s="5">
        <v>264.11</v>
      </c>
      <c r="P176" s="5" t="s">
        <v>196</v>
      </c>
      <c r="Q176" s="5" t="s">
        <v>1824</v>
      </c>
      <c r="R176" s="5">
        <v>450.62</v>
      </c>
      <c r="S176" s="32" t="s">
        <v>196</v>
      </c>
      <c r="T176" s="31" t="s">
        <v>1819</v>
      </c>
      <c r="U176" s="5">
        <v>97.02</v>
      </c>
      <c r="V176" s="5" t="s">
        <v>194</v>
      </c>
      <c r="W176" s="5" t="s">
        <v>1826</v>
      </c>
      <c r="X176" s="5">
        <v>166.02</v>
      </c>
      <c r="Y176" s="5" t="s">
        <v>196</v>
      </c>
      <c r="Z176" s="5" t="s">
        <v>1819</v>
      </c>
      <c r="AA176" s="5">
        <v>295.39999999999998</v>
      </c>
      <c r="AB176" s="5" t="s">
        <v>666</v>
      </c>
      <c r="AC176" s="5" t="s">
        <v>1819</v>
      </c>
      <c r="AD176" s="5">
        <v>551.96</v>
      </c>
      <c r="AE176" s="32" t="s">
        <v>196</v>
      </c>
      <c r="AF176" s="31" t="s">
        <v>1827</v>
      </c>
      <c r="AG176" s="5">
        <v>66.55</v>
      </c>
      <c r="AH176" s="5">
        <v>66.55</v>
      </c>
      <c r="AI176" s="5">
        <v>133.1</v>
      </c>
      <c r="AJ176" s="5">
        <v>277.25</v>
      </c>
      <c r="AK176" s="32" t="s">
        <v>781</v>
      </c>
      <c r="AL176" s="27"/>
    </row>
    <row r="177" spans="1:38" ht="13.5" customHeight="1" x14ac:dyDescent="0.25">
      <c r="A177" s="3">
        <v>62</v>
      </c>
      <c r="B177" s="60"/>
      <c r="C177" s="60"/>
      <c r="D177" s="60"/>
      <c r="E177" s="60"/>
      <c r="F177" s="65"/>
      <c r="G177" s="13">
        <v>46002</v>
      </c>
      <c r="H177" s="31" t="s">
        <v>659</v>
      </c>
      <c r="I177" s="5" t="s">
        <v>659</v>
      </c>
      <c r="J177" s="5" t="s">
        <v>659</v>
      </c>
      <c r="K177" s="5" t="s">
        <v>659</v>
      </c>
      <c r="L177" s="5" t="s">
        <v>659</v>
      </c>
      <c r="M177" s="5" t="s">
        <v>659</v>
      </c>
      <c r="N177" s="5" t="s">
        <v>659</v>
      </c>
      <c r="O177" s="5" t="s">
        <v>659</v>
      </c>
      <c r="P177" s="5" t="s">
        <v>659</v>
      </c>
      <c r="Q177" s="5" t="s">
        <v>659</v>
      </c>
      <c r="R177" s="5" t="s">
        <v>659</v>
      </c>
      <c r="S177" s="32" t="s">
        <v>659</v>
      </c>
      <c r="T177" s="31" t="s">
        <v>1818</v>
      </c>
      <c r="U177" s="5">
        <v>47.11</v>
      </c>
      <c r="V177" s="5" t="s">
        <v>374</v>
      </c>
      <c r="W177" s="5" t="s">
        <v>1818</v>
      </c>
      <c r="X177" s="5">
        <v>117.64</v>
      </c>
      <c r="Y177" s="5" t="s">
        <v>1820</v>
      </c>
      <c r="Z177" s="5" t="s">
        <v>1818</v>
      </c>
      <c r="AA177" s="5">
        <v>185.4</v>
      </c>
      <c r="AB177" s="5" t="s">
        <v>196</v>
      </c>
      <c r="AC177" s="5" t="s">
        <v>1818</v>
      </c>
      <c r="AD177" s="5">
        <v>328.79</v>
      </c>
      <c r="AE177" s="32" t="s">
        <v>196</v>
      </c>
      <c r="AF177" s="31" t="s">
        <v>1822</v>
      </c>
      <c r="AG177" s="5">
        <v>61.6</v>
      </c>
      <c r="AH177" s="5">
        <v>61.6</v>
      </c>
      <c r="AI177" s="5">
        <v>123.21</v>
      </c>
      <c r="AJ177" s="5">
        <v>246.41</v>
      </c>
      <c r="AK177" s="32" t="s">
        <v>781</v>
      </c>
      <c r="AL177" s="27"/>
    </row>
    <row r="178" spans="1:38" ht="13.5" customHeight="1" x14ac:dyDescent="0.25">
      <c r="A178" s="3">
        <v>62</v>
      </c>
      <c r="B178" s="60"/>
      <c r="C178" s="60"/>
      <c r="D178" s="60"/>
      <c r="E178" s="60"/>
      <c r="F178" s="65"/>
      <c r="G178" s="13">
        <v>46004</v>
      </c>
      <c r="H178" s="31" t="s">
        <v>659</v>
      </c>
      <c r="I178" s="5" t="s">
        <v>659</v>
      </c>
      <c r="J178" s="5" t="s">
        <v>659</v>
      </c>
      <c r="K178" s="5" t="s">
        <v>659</v>
      </c>
      <c r="L178" s="5" t="s">
        <v>659</v>
      </c>
      <c r="M178" s="5" t="s">
        <v>659</v>
      </c>
      <c r="N178" s="5" t="s">
        <v>659</v>
      </c>
      <c r="O178" s="5" t="s">
        <v>659</v>
      </c>
      <c r="P178" s="5" t="s">
        <v>659</v>
      </c>
      <c r="Q178" s="5" t="s">
        <v>659</v>
      </c>
      <c r="R178" s="5" t="s">
        <v>659</v>
      </c>
      <c r="S178" s="32" t="s">
        <v>659</v>
      </c>
      <c r="T178" s="31" t="s">
        <v>1819</v>
      </c>
      <c r="U178" s="5">
        <v>60.48</v>
      </c>
      <c r="V178" s="5" t="s">
        <v>1820</v>
      </c>
      <c r="W178" s="5" t="s">
        <v>1819</v>
      </c>
      <c r="X178" s="5">
        <v>126.84</v>
      </c>
      <c r="Y178" s="5" t="s">
        <v>1820</v>
      </c>
      <c r="Z178" s="5" t="s">
        <v>1819</v>
      </c>
      <c r="AA178" s="5">
        <v>211.31</v>
      </c>
      <c r="AB178" s="5" t="s">
        <v>666</v>
      </c>
      <c r="AC178" s="5" t="s">
        <v>1819</v>
      </c>
      <c r="AD178" s="5">
        <v>373</v>
      </c>
      <c r="AE178" s="32" t="s">
        <v>196</v>
      </c>
      <c r="AF178" s="31" t="s">
        <v>1827</v>
      </c>
      <c r="AG178" s="5">
        <v>66.55</v>
      </c>
      <c r="AH178" s="5">
        <v>66.55</v>
      </c>
      <c r="AI178" s="5">
        <v>133.1</v>
      </c>
      <c r="AJ178" s="5">
        <v>205.01</v>
      </c>
      <c r="AK178" s="32" t="s">
        <v>781</v>
      </c>
      <c r="AL178" s="27"/>
    </row>
    <row r="179" spans="1:38" ht="13.5" customHeight="1" x14ac:dyDescent="0.25">
      <c r="A179" s="3">
        <v>63</v>
      </c>
      <c r="B179" s="60" t="s">
        <v>13</v>
      </c>
      <c r="C179" s="60" t="s">
        <v>242</v>
      </c>
      <c r="D179" s="60" t="s">
        <v>10</v>
      </c>
      <c r="E179" s="60" t="s">
        <v>134</v>
      </c>
      <c r="F179" s="64">
        <v>45968</v>
      </c>
      <c r="G179" s="13">
        <v>45996</v>
      </c>
      <c r="H179" s="31" t="s">
        <v>1398</v>
      </c>
      <c r="I179" s="5">
        <v>85.99</v>
      </c>
      <c r="J179" s="5" t="s">
        <v>265</v>
      </c>
      <c r="K179" s="5" t="s">
        <v>1398</v>
      </c>
      <c r="L179" s="5">
        <v>85.99</v>
      </c>
      <c r="M179" s="5" t="s">
        <v>265</v>
      </c>
      <c r="N179" s="5" t="s">
        <v>1398</v>
      </c>
      <c r="O179" s="5">
        <v>251.98</v>
      </c>
      <c r="P179" s="5" t="s">
        <v>265</v>
      </c>
      <c r="Q179" s="5" t="s">
        <v>1398</v>
      </c>
      <c r="R179" s="5">
        <f>125.99*4</f>
        <v>503.96</v>
      </c>
      <c r="S179" s="32" t="s">
        <v>265</v>
      </c>
      <c r="T179" s="31" t="s">
        <v>1411</v>
      </c>
      <c r="U179" s="5">
        <v>362.29</v>
      </c>
      <c r="V179" s="5" t="s">
        <v>825</v>
      </c>
      <c r="W179" s="5" t="s">
        <v>1411</v>
      </c>
      <c r="X179" s="5">
        <v>362.29</v>
      </c>
      <c r="Y179" s="5" t="s">
        <v>825</v>
      </c>
      <c r="Z179" s="5" t="s">
        <v>1399</v>
      </c>
      <c r="AA179" s="5">
        <v>798</v>
      </c>
      <c r="AB179" s="5" t="s">
        <v>95</v>
      </c>
      <c r="AC179" s="5" t="s">
        <v>1410</v>
      </c>
      <c r="AD179" s="5">
        <f>1300+2*63.75</f>
        <v>1427.5</v>
      </c>
      <c r="AE179" s="32" t="s">
        <v>1412</v>
      </c>
      <c r="AF179" s="35">
        <v>0.31458333333333333</v>
      </c>
      <c r="AG179" s="5">
        <v>101.97</v>
      </c>
      <c r="AH179" s="5">
        <f>AG179</f>
        <v>101.97</v>
      </c>
      <c r="AI179" s="5">
        <f t="shared" ref="AI179:AI181" si="2">AH179*2</f>
        <v>203.94</v>
      </c>
      <c r="AJ179" s="5">
        <v>203.94</v>
      </c>
      <c r="AK179" s="32" t="s">
        <v>244</v>
      </c>
      <c r="AL179" s="27"/>
    </row>
    <row r="180" spans="1:38" ht="13.5" customHeight="1" x14ac:dyDescent="0.25">
      <c r="A180" s="3">
        <v>63</v>
      </c>
      <c r="B180" s="60"/>
      <c r="C180" s="60"/>
      <c r="D180" s="60"/>
      <c r="E180" s="60"/>
      <c r="F180" s="65"/>
      <c r="G180" s="13">
        <v>45998</v>
      </c>
      <c r="H180" s="31" t="s">
        <v>1398</v>
      </c>
      <c r="I180" s="5">
        <v>91.99</v>
      </c>
      <c r="J180" s="5" t="s">
        <v>265</v>
      </c>
      <c r="K180" s="5" t="s">
        <v>1398</v>
      </c>
      <c r="L180" s="5">
        <v>91.99</v>
      </c>
      <c r="M180" s="5" t="s">
        <v>265</v>
      </c>
      <c r="N180" s="5" t="s">
        <v>1398</v>
      </c>
      <c r="O180" s="5">
        <f>142.99*2</f>
        <v>285.98</v>
      </c>
      <c r="P180" s="5" t="s">
        <v>265</v>
      </c>
      <c r="Q180" s="5" t="s">
        <v>1407</v>
      </c>
      <c r="R180" s="5">
        <v>522</v>
      </c>
      <c r="S180" s="32" t="s">
        <v>95</v>
      </c>
      <c r="T180" s="31" t="s">
        <v>1413</v>
      </c>
      <c r="U180" s="5">
        <v>194</v>
      </c>
      <c r="V180" s="5" t="s">
        <v>803</v>
      </c>
      <c r="W180" s="5" t="s">
        <v>1413</v>
      </c>
      <c r="X180" s="5">
        <v>194</v>
      </c>
      <c r="Y180" s="5" t="s">
        <v>803</v>
      </c>
      <c r="Z180" s="5" t="s">
        <v>1414</v>
      </c>
      <c r="AA180" s="5">
        <v>452</v>
      </c>
      <c r="AB180" s="5" t="s">
        <v>803</v>
      </c>
      <c r="AC180" s="5" t="s">
        <v>1415</v>
      </c>
      <c r="AD180" s="5">
        <v>1301</v>
      </c>
      <c r="AE180" s="32" t="s">
        <v>151</v>
      </c>
      <c r="AF180" s="35">
        <v>0.39791666666666664</v>
      </c>
      <c r="AG180" s="5">
        <v>61.18</v>
      </c>
      <c r="AH180" s="5">
        <v>61.18</v>
      </c>
      <c r="AI180" s="5">
        <f t="shared" si="2"/>
        <v>122.36</v>
      </c>
      <c r="AJ180" s="5">
        <v>122.36</v>
      </c>
      <c r="AK180" s="32" t="s">
        <v>244</v>
      </c>
      <c r="AL180" s="27"/>
    </row>
    <row r="181" spans="1:38" ht="13.5" customHeight="1" x14ac:dyDescent="0.25">
      <c r="A181" s="3">
        <v>63</v>
      </c>
      <c r="B181" s="60"/>
      <c r="C181" s="60"/>
      <c r="D181" s="60"/>
      <c r="E181" s="60"/>
      <c r="F181" s="65"/>
      <c r="G181" s="13">
        <v>46000</v>
      </c>
      <c r="H181" s="31" t="s">
        <v>1398</v>
      </c>
      <c r="I181" s="5">
        <v>95.99</v>
      </c>
      <c r="J181" s="5" t="s">
        <v>265</v>
      </c>
      <c r="K181" s="5" t="s">
        <v>1398</v>
      </c>
      <c r="L181" s="5">
        <v>95.99</v>
      </c>
      <c r="M181" s="5" t="s">
        <v>265</v>
      </c>
      <c r="N181" s="5" t="s">
        <v>1398</v>
      </c>
      <c r="O181" s="5">
        <f>135.99*2</f>
        <v>271.98</v>
      </c>
      <c r="P181" s="5" t="s">
        <v>265</v>
      </c>
      <c r="Q181" s="5" t="s">
        <v>1398</v>
      </c>
      <c r="R181" s="5">
        <f>125.99*4</f>
        <v>503.96</v>
      </c>
      <c r="S181" s="32" t="s">
        <v>265</v>
      </c>
      <c r="T181" s="31" t="s">
        <v>1399</v>
      </c>
      <c r="U181" s="5">
        <v>324.89</v>
      </c>
      <c r="V181" s="5" t="s">
        <v>1400</v>
      </c>
      <c r="W181" s="5" t="s">
        <v>1399</v>
      </c>
      <c r="X181" s="5">
        <v>324.89</v>
      </c>
      <c r="Y181" s="5" t="s">
        <v>1400</v>
      </c>
      <c r="Z181" s="5" t="s">
        <v>1416</v>
      </c>
      <c r="AA181" s="5">
        <v>712</v>
      </c>
      <c r="AB181" s="5" t="s">
        <v>95</v>
      </c>
      <c r="AC181" s="5" t="s">
        <v>1415</v>
      </c>
      <c r="AD181" s="5">
        <v>1293</v>
      </c>
      <c r="AE181" s="32" t="s">
        <v>95</v>
      </c>
      <c r="AF181" s="35">
        <v>0.27777777777777779</v>
      </c>
      <c r="AG181" s="5">
        <v>81.849999999999994</v>
      </c>
      <c r="AH181" s="5">
        <v>81.849999999999994</v>
      </c>
      <c r="AI181" s="5">
        <f t="shared" si="2"/>
        <v>163.69999999999999</v>
      </c>
      <c r="AJ181" s="5">
        <v>173.89</v>
      </c>
      <c r="AK181" s="32" t="s">
        <v>244</v>
      </c>
      <c r="AL181" s="27"/>
    </row>
    <row r="182" spans="1:38" ht="13.5" customHeight="1" x14ac:dyDescent="0.25">
      <c r="A182" s="3">
        <v>64</v>
      </c>
      <c r="B182" s="60" t="s">
        <v>25</v>
      </c>
      <c r="C182" s="60" t="s">
        <v>182</v>
      </c>
      <c r="D182" s="60" t="s">
        <v>26</v>
      </c>
      <c r="E182" s="60" t="s">
        <v>183</v>
      </c>
      <c r="F182" s="64">
        <v>45936</v>
      </c>
      <c r="G182" s="13">
        <v>45965</v>
      </c>
      <c r="H182" s="31" t="s">
        <v>659</v>
      </c>
      <c r="I182" s="5" t="s">
        <v>659</v>
      </c>
      <c r="J182" s="5" t="s">
        <v>659</v>
      </c>
      <c r="K182" s="5" t="s">
        <v>659</v>
      </c>
      <c r="L182" s="5" t="s">
        <v>659</v>
      </c>
      <c r="M182" s="5" t="s">
        <v>659</v>
      </c>
      <c r="N182" s="5" t="s">
        <v>659</v>
      </c>
      <c r="O182" s="5" t="s">
        <v>659</v>
      </c>
      <c r="P182" s="5" t="s">
        <v>659</v>
      </c>
      <c r="Q182" s="5" t="s">
        <v>659</v>
      </c>
      <c r="R182" s="5" t="s">
        <v>659</v>
      </c>
      <c r="S182" s="32" t="s">
        <v>659</v>
      </c>
      <c r="T182" s="31" t="s">
        <v>1107</v>
      </c>
      <c r="U182" s="5">
        <v>43</v>
      </c>
      <c r="V182" s="5" t="s">
        <v>184</v>
      </c>
      <c r="W182" s="5" t="s">
        <v>1107</v>
      </c>
      <c r="X182" s="5">
        <v>43</v>
      </c>
      <c r="Y182" s="5" t="s">
        <v>184</v>
      </c>
      <c r="Z182" s="5" t="s">
        <v>1107</v>
      </c>
      <c r="AA182" s="5">
        <v>118</v>
      </c>
      <c r="AB182" s="5" t="s">
        <v>184</v>
      </c>
      <c r="AC182" s="5" t="s">
        <v>1107</v>
      </c>
      <c r="AD182" s="5">
        <v>286</v>
      </c>
      <c r="AE182" s="32" t="s">
        <v>184</v>
      </c>
      <c r="AF182" s="31" t="s">
        <v>1043</v>
      </c>
      <c r="AG182" s="5">
        <v>26.5</v>
      </c>
      <c r="AH182" s="5">
        <v>26.5</v>
      </c>
      <c r="AI182" s="5">
        <v>53</v>
      </c>
      <c r="AJ182" s="5">
        <v>106</v>
      </c>
      <c r="AK182" s="32" t="s">
        <v>1108</v>
      </c>
      <c r="AL182" s="27" t="s">
        <v>1042</v>
      </c>
    </row>
    <row r="183" spans="1:38" ht="13.5" customHeight="1" x14ac:dyDescent="0.25">
      <c r="A183" s="3">
        <v>64</v>
      </c>
      <c r="B183" s="60"/>
      <c r="C183" s="60"/>
      <c r="D183" s="60"/>
      <c r="E183" s="60"/>
      <c r="F183" s="65"/>
      <c r="G183" s="13">
        <v>45967</v>
      </c>
      <c r="H183" s="31" t="s">
        <v>659</v>
      </c>
      <c r="I183" s="5" t="s">
        <v>659</v>
      </c>
      <c r="J183" s="5" t="s">
        <v>659</v>
      </c>
      <c r="K183" s="5" t="s">
        <v>659</v>
      </c>
      <c r="L183" s="5" t="s">
        <v>659</v>
      </c>
      <c r="M183" s="5" t="s">
        <v>659</v>
      </c>
      <c r="N183" s="5" t="s">
        <v>659</v>
      </c>
      <c r="O183" s="5" t="s">
        <v>659</v>
      </c>
      <c r="P183" s="5" t="s">
        <v>659</v>
      </c>
      <c r="Q183" s="5" t="s">
        <v>659</v>
      </c>
      <c r="R183" s="5" t="s">
        <v>659</v>
      </c>
      <c r="S183" s="32" t="s">
        <v>659</v>
      </c>
      <c r="T183" s="31" t="s">
        <v>1107</v>
      </c>
      <c r="U183" s="5">
        <v>37</v>
      </c>
      <c r="V183" s="5" t="s">
        <v>184</v>
      </c>
      <c r="W183" s="5" t="s">
        <v>1107</v>
      </c>
      <c r="X183" s="5">
        <v>37</v>
      </c>
      <c r="Y183" s="5" t="s">
        <v>184</v>
      </c>
      <c r="Z183" s="5" t="s">
        <v>1107</v>
      </c>
      <c r="AA183" s="5">
        <v>101</v>
      </c>
      <c r="AB183" s="5" t="s">
        <v>184</v>
      </c>
      <c r="AC183" s="5" t="s">
        <v>1107</v>
      </c>
      <c r="AD183" s="5">
        <v>286</v>
      </c>
      <c r="AE183" s="32" t="s">
        <v>184</v>
      </c>
      <c r="AF183" s="31" t="s">
        <v>1043</v>
      </c>
      <c r="AG183" s="5">
        <v>26.5</v>
      </c>
      <c r="AH183" s="5">
        <v>26.5</v>
      </c>
      <c r="AI183" s="5">
        <v>53</v>
      </c>
      <c r="AJ183" s="5">
        <v>106</v>
      </c>
      <c r="AK183" s="32" t="s">
        <v>1108</v>
      </c>
      <c r="AL183" s="27" t="s">
        <v>1042</v>
      </c>
    </row>
    <row r="184" spans="1:38" ht="13.5" customHeight="1" x14ac:dyDescent="0.25">
      <c r="A184" s="3">
        <v>64</v>
      </c>
      <c r="B184" s="60"/>
      <c r="C184" s="60"/>
      <c r="D184" s="60"/>
      <c r="E184" s="60"/>
      <c r="F184" s="65"/>
      <c r="G184" s="13">
        <v>45969</v>
      </c>
      <c r="H184" s="31" t="s">
        <v>659</v>
      </c>
      <c r="I184" s="5" t="s">
        <v>659</v>
      </c>
      <c r="J184" s="5" t="s">
        <v>659</v>
      </c>
      <c r="K184" s="5" t="s">
        <v>659</v>
      </c>
      <c r="L184" s="5" t="s">
        <v>659</v>
      </c>
      <c r="M184" s="5" t="s">
        <v>659</v>
      </c>
      <c r="N184" s="5" t="s">
        <v>659</v>
      </c>
      <c r="O184" s="5" t="s">
        <v>659</v>
      </c>
      <c r="P184" s="5" t="s">
        <v>659</v>
      </c>
      <c r="Q184" s="5" t="s">
        <v>659</v>
      </c>
      <c r="R184" s="5" t="s">
        <v>659</v>
      </c>
      <c r="S184" s="32" t="s">
        <v>659</v>
      </c>
      <c r="T184" s="31" t="s">
        <v>1107</v>
      </c>
      <c r="U184" s="5">
        <v>37</v>
      </c>
      <c r="V184" s="5" t="s">
        <v>184</v>
      </c>
      <c r="W184" s="5" t="s">
        <v>1107</v>
      </c>
      <c r="X184" s="5">
        <v>37</v>
      </c>
      <c r="Y184" s="5" t="s">
        <v>184</v>
      </c>
      <c r="Z184" s="5" t="s">
        <v>1107</v>
      </c>
      <c r="AA184" s="5">
        <v>101</v>
      </c>
      <c r="AB184" s="5" t="s">
        <v>184</v>
      </c>
      <c r="AC184" s="5" t="s">
        <v>1107</v>
      </c>
      <c r="AD184" s="5">
        <v>254</v>
      </c>
      <c r="AE184" s="32" t="s">
        <v>184</v>
      </c>
      <c r="AF184" s="31" t="s">
        <v>1043</v>
      </c>
      <c r="AG184" s="5">
        <v>26.5</v>
      </c>
      <c r="AH184" s="5">
        <v>26.5</v>
      </c>
      <c r="AI184" s="5">
        <v>53</v>
      </c>
      <c r="AJ184" s="5">
        <v>106</v>
      </c>
      <c r="AK184" s="32" t="s">
        <v>1108</v>
      </c>
      <c r="AL184" s="27" t="s">
        <v>1042</v>
      </c>
    </row>
    <row r="185" spans="1:38" ht="13.5" customHeight="1" x14ac:dyDescent="0.25">
      <c r="A185" s="3">
        <v>65</v>
      </c>
      <c r="B185" s="60" t="s">
        <v>18</v>
      </c>
      <c r="C185" s="60" t="s">
        <v>899</v>
      </c>
      <c r="D185" s="60" t="s">
        <v>20</v>
      </c>
      <c r="E185" s="60" t="s">
        <v>179</v>
      </c>
      <c r="F185" s="64">
        <v>45934</v>
      </c>
      <c r="G185" s="13">
        <v>45963</v>
      </c>
      <c r="H185" s="31" t="s">
        <v>659</v>
      </c>
      <c r="I185" s="5" t="s">
        <v>659</v>
      </c>
      <c r="J185" s="5" t="s">
        <v>659</v>
      </c>
      <c r="K185" s="5" t="s">
        <v>659</v>
      </c>
      <c r="L185" s="5" t="s">
        <v>659</v>
      </c>
      <c r="M185" s="5" t="s">
        <v>659</v>
      </c>
      <c r="N185" s="5" t="s">
        <v>659</v>
      </c>
      <c r="O185" s="5" t="s">
        <v>659</v>
      </c>
      <c r="P185" s="5" t="s">
        <v>659</v>
      </c>
      <c r="Q185" s="5" t="s">
        <v>659</v>
      </c>
      <c r="R185" s="5" t="s">
        <v>659</v>
      </c>
      <c r="S185" s="32" t="s">
        <v>659</v>
      </c>
      <c r="T185" s="31" t="s">
        <v>522</v>
      </c>
      <c r="U185" s="5">
        <v>59</v>
      </c>
      <c r="V185" s="5" t="s">
        <v>304</v>
      </c>
      <c r="W185" s="5" t="s">
        <v>522</v>
      </c>
      <c r="X185" s="5">
        <v>59</v>
      </c>
      <c r="Y185" s="5" t="s">
        <v>304</v>
      </c>
      <c r="Z185" s="5" t="s">
        <v>522</v>
      </c>
      <c r="AA185" s="5">
        <v>172.64</v>
      </c>
      <c r="AB185" s="5" t="s">
        <v>304</v>
      </c>
      <c r="AC185" s="5" t="s">
        <v>522</v>
      </c>
      <c r="AD185" s="5">
        <v>373.97</v>
      </c>
      <c r="AE185" s="32" t="s">
        <v>304</v>
      </c>
      <c r="AF185" s="31" t="s">
        <v>2080</v>
      </c>
      <c r="AG185" s="5">
        <v>100</v>
      </c>
      <c r="AH185" s="5">
        <v>100</v>
      </c>
      <c r="AI185" s="5">
        <v>200</v>
      </c>
      <c r="AJ185" s="5">
        <v>298</v>
      </c>
      <c r="AK185" s="32" t="s">
        <v>494</v>
      </c>
      <c r="AL185" s="27"/>
    </row>
    <row r="186" spans="1:38" ht="13.5" customHeight="1" x14ac:dyDescent="0.25">
      <c r="A186" s="3">
        <v>65</v>
      </c>
      <c r="B186" s="60"/>
      <c r="C186" s="60"/>
      <c r="D186" s="60"/>
      <c r="E186" s="60"/>
      <c r="F186" s="65"/>
      <c r="G186" s="13">
        <v>45965</v>
      </c>
      <c r="H186" s="31" t="s">
        <v>659</v>
      </c>
      <c r="I186" s="5" t="s">
        <v>659</v>
      </c>
      <c r="J186" s="5" t="s">
        <v>659</v>
      </c>
      <c r="K186" s="5" t="s">
        <v>659</v>
      </c>
      <c r="L186" s="5" t="s">
        <v>659</v>
      </c>
      <c r="M186" s="5" t="s">
        <v>659</v>
      </c>
      <c r="N186" s="5" t="s">
        <v>659</v>
      </c>
      <c r="O186" s="5" t="s">
        <v>659</v>
      </c>
      <c r="P186" s="5" t="s">
        <v>659</v>
      </c>
      <c r="Q186" s="5" t="s">
        <v>659</v>
      </c>
      <c r="R186" s="5" t="s">
        <v>659</v>
      </c>
      <c r="S186" s="32" t="s">
        <v>659</v>
      </c>
      <c r="T186" s="31" t="s">
        <v>491</v>
      </c>
      <c r="U186" s="5">
        <v>78.97</v>
      </c>
      <c r="V186" s="5" t="s">
        <v>304</v>
      </c>
      <c r="W186" s="5" t="s">
        <v>491</v>
      </c>
      <c r="X186" s="5">
        <v>78.97</v>
      </c>
      <c r="Y186" s="5" t="s">
        <v>304</v>
      </c>
      <c r="Z186" s="5" t="s">
        <v>491</v>
      </c>
      <c r="AA186" s="5">
        <v>201.24</v>
      </c>
      <c r="AB186" s="5" t="s">
        <v>304</v>
      </c>
      <c r="AC186" s="5" t="s">
        <v>491</v>
      </c>
      <c r="AD186" s="5">
        <v>353.49</v>
      </c>
      <c r="AE186" s="32" t="s">
        <v>304</v>
      </c>
      <c r="AF186" s="31" t="s">
        <v>2081</v>
      </c>
      <c r="AG186" s="5">
        <v>65</v>
      </c>
      <c r="AH186" s="5">
        <v>65</v>
      </c>
      <c r="AI186" s="5">
        <v>130</v>
      </c>
      <c r="AJ186" s="5">
        <v>214</v>
      </c>
      <c r="AK186" s="32" t="s">
        <v>494</v>
      </c>
      <c r="AL186" s="27"/>
    </row>
    <row r="187" spans="1:38" ht="13.5" customHeight="1" x14ac:dyDescent="0.25">
      <c r="A187" s="3">
        <v>65</v>
      </c>
      <c r="B187" s="60"/>
      <c r="C187" s="60"/>
      <c r="D187" s="60"/>
      <c r="E187" s="60"/>
      <c r="F187" s="65"/>
      <c r="G187" s="13">
        <v>45967</v>
      </c>
      <c r="H187" s="31" t="s">
        <v>659</v>
      </c>
      <c r="I187" s="5" t="s">
        <v>659</v>
      </c>
      <c r="J187" s="5" t="s">
        <v>659</v>
      </c>
      <c r="K187" s="5" t="s">
        <v>659</v>
      </c>
      <c r="L187" s="5" t="s">
        <v>659</v>
      </c>
      <c r="M187" s="5" t="s">
        <v>659</v>
      </c>
      <c r="N187" s="5" t="s">
        <v>659</v>
      </c>
      <c r="O187" s="5" t="s">
        <v>659</v>
      </c>
      <c r="P187" s="5" t="s">
        <v>659</v>
      </c>
      <c r="Q187" s="5" t="s">
        <v>659</v>
      </c>
      <c r="R187" s="5" t="s">
        <v>659</v>
      </c>
      <c r="S187" s="32" t="s">
        <v>659</v>
      </c>
      <c r="T187" s="31" t="s">
        <v>524</v>
      </c>
      <c r="U187" s="5">
        <v>72.98</v>
      </c>
      <c r="V187" s="5" t="s">
        <v>304</v>
      </c>
      <c r="W187" s="5" t="s">
        <v>524</v>
      </c>
      <c r="X187" s="5">
        <v>72.98</v>
      </c>
      <c r="Y187" s="5" t="s">
        <v>304</v>
      </c>
      <c r="Z187" s="5" t="s">
        <v>525</v>
      </c>
      <c r="AA187" s="5">
        <v>209.86</v>
      </c>
      <c r="AB187" s="5" t="s">
        <v>304</v>
      </c>
      <c r="AC187" s="5" t="s">
        <v>491</v>
      </c>
      <c r="AD187" s="5">
        <v>354.49</v>
      </c>
      <c r="AE187" s="32" t="s">
        <v>304</v>
      </c>
      <c r="AF187" s="31" t="s">
        <v>2081</v>
      </c>
      <c r="AG187" s="5">
        <v>58</v>
      </c>
      <c r="AH187" s="5">
        <v>58</v>
      </c>
      <c r="AI187" s="5">
        <v>116</v>
      </c>
      <c r="AJ187" s="5">
        <v>196</v>
      </c>
      <c r="AK187" s="32" t="s">
        <v>494</v>
      </c>
      <c r="AL187" s="27"/>
    </row>
    <row r="188" spans="1:38" ht="13.5" customHeight="1" x14ac:dyDescent="0.25">
      <c r="A188" s="3">
        <v>66</v>
      </c>
      <c r="B188" s="60" t="s">
        <v>28</v>
      </c>
      <c r="C188" s="60" t="s">
        <v>398</v>
      </c>
      <c r="D188" s="60" t="s">
        <v>20</v>
      </c>
      <c r="E188" s="60" t="s">
        <v>179</v>
      </c>
      <c r="F188" s="64">
        <v>45979</v>
      </c>
      <c r="G188" s="13">
        <v>46007</v>
      </c>
      <c r="H188" s="31" t="s">
        <v>659</v>
      </c>
      <c r="I188" s="5" t="s">
        <v>659</v>
      </c>
      <c r="J188" s="5" t="s">
        <v>659</v>
      </c>
      <c r="K188" s="5" t="s">
        <v>659</v>
      </c>
      <c r="L188" s="5" t="s">
        <v>659</v>
      </c>
      <c r="M188" s="5" t="s">
        <v>659</v>
      </c>
      <c r="N188" s="5" t="s">
        <v>659</v>
      </c>
      <c r="O188" s="5" t="s">
        <v>659</v>
      </c>
      <c r="P188" s="5" t="s">
        <v>659</v>
      </c>
      <c r="Q188" s="5" t="s">
        <v>659</v>
      </c>
      <c r="R188" s="5" t="s">
        <v>659</v>
      </c>
      <c r="S188" s="32" t="s">
        <v>659</v>
      </c>
      <c r="T188" s="31" t="s">
        <v>1639</v>
      </c>
      <c r="U188" s="5">
        <v>10.89</v>
      </c>
      <c r="V188" s="5" t="s">
        <v>174</v>
      </c>
      <c r="W188" s="5" t="s">
        <v>1640</v>
      </c>
      <c r="X188" s="5">
        <v>37.97</v>
      </c>
      <c r="Y188" s="5" t="s">
        <v>174</v>
      </c>
      <c r="Z188" s="5" t="s">
        <v>1639</v>
      </c>
      <c r="AA188" s="5">
        <v>71.489999999999995</v>
      </c>
      <c r="AB188" s="5" t="s">
        <v>95</v>
      </c>
      <c r="AC188" s="5" t="s">
        <v>1644</v>
      </c>
      <c r="AD188" s="5">
        <v>358</v>
      </c>
      <c r="AE188" s="32" t="s">
        <v>95</v>
      </c>
      <c r="AF188" s="35" t="s">
        <v>115</v>
      </c>
      <c r="AG188" s="8" t="s">
        <v>115</v>
      </c>
      <c r="AH188" s="8" t="s">
        <v>115</v>
      </c>
      <c r="AI188" s="8" t="s">
        <v>115</v>
      </c>
      <c r="AJ188" s="8" t="s">
        <v>115</v>
      </c>
      <c r="AK188" s="51" t="s">
        <v>115</v>
      </c>
      <c r="AL188" s="27" t="s">
        <v>1955</v>
      </c>
    </row>
    <row r="189" spans="1:38" ht="13.5" customHeight="1" x14ac:dyDescent="0.25">
      <c r="A189" s="3">
        <v>66</v>
      </c>
      <c r="B189" s="60"/>
      <c r="C189" s="60"/>
      <c r="D189" s="60"/>
      <c r="E189" s="60"/>
      <c r="F189" s="65"/>
      <c r="G189" s="13">
        <v>46009</v>
      </c>
      <c r="H189" s="31" t="s">
        <v>659</v>
      </c>
      <c r="I189" s="5" t="s">
        <v>659</v>
      </c>
      <c r="J189" s="5" t="s">
        <v>659</v>
      </c>
      <c r="K189" s="5" t="s">
        <v>659</v>
      </c>
      <c r="L189" s="5" t="s">
        <v>659</v>
      </c>
      <c r="M189" s="5" t="s">
        <v>659</v>
      </c>
      <c r="N189" s="5" t="s">
        <v>659</v>
      </c>
      <c r="O189" s="5" t="s">
        <v>659</v>
      </c>
      <c r="P189" s="5" t="s">
        <v>659</v>
      </c>
      <c r="Q189" s="5" t="s">
        <v>659</v>
      </c>
      <c r="R189" s="5" t="s">
        <v>659</v>
      </c>
      <c r="S189" s="32" t="s">
        <v>659</v>
      </c>
      <c r="T189" s="31" t="s">
        <v>1646</v>
      </c>
      <c r="U189" s="5">
        <v>24</v>
      </c>
      <c r="V189" s="5" t="s">
        <v>95</v>
      </c>
      <c r="W189" s="5" t="s">
        <v>1646</v>
      </c>
      <c r="X189" s="5">
        <v>44.8</v>
      </c>
      <c r="Y189" s="5" t="s">
        <v>95</v>
      </c>
      <c r="Z189" s="5" t="s">
        <v>1646</v>
      </c>
      <c r="AA189" s="5">
        <v>73.44</v>
      </c>
      <c r="AB189" s="5" t="s">
        <v>95</v>
      </c>
      <c r="AC189" s="5" t="s">
        <v>1647</v>
      </c>
      <c r="AD189" s="5">
        <v>503</v>
      </c>
      <c r="AE189" s="32" t="s">
        <v>95</v>
      </c>
      <c r="AF189" s="35" t="s">
        <v>115</v>
      </c>
      <c r="AG189" s="8" t="s">
        <v>115</v>
      </c>
      <c r="AH189" s="8" t="s">
        <v>115</v>
      </c>
      <c r="AI189" s="8" t="s">
        <v>115</v>
      </c>
      <c r="AJ189" s="8" t="s">
        <v>115</v>
      </c>
      <c r="AK189" s="51" t="s">
        <v>115</v>
      </c>
      <c r="AL189" s="27" t="s">
        <v>1955</v>
      </c>
    </row>
    <row r="190" spans="1:38" ht="13.5" customHeight="1" x14ac:dyDescent="0.25">
      <c r="A190" s="3">
        <v>66</v>
      </c>
      <c r="B190" s="60"/>
      <c r="C190" s="60"/>
      <c r="D190" s="60"/>
      <c r="E190" s="60"/>
      <c r="F190" s="65"/>
      <c r="G190" s="13">
        <v>46011</v>
      </c>
      <c r="H190" s="31" t="s">
        <v>659</v>
      </c>
      <c r="I190" s="5" t="s">
        <v>659</v>
      </c>
      <c r="J190" s="5" t="s">
        <v>659</v>
      </c>
      <c r="K190" s="5" t="s">
        <v>659</v>
      </c>
      <c r="L190" s="5" t="s">
        <v>659</v>
      </c>
      <c r="M190" s="5" t="s">
        <v>659</v>
      </c>
      <c r="N190" s="5" t="s">
        <v>659</v>
      </c>
      <c r="O190" s="5" t="s">
        <v>659</v>
      </c>
      <c r="P190" s="5" t="s">
        <v>659</v>
      </c>
      <c r="Q190" s="5" t="s">
        <v>659</v>
      </c>
      <c r="R190" s="5" t="s">
        <v>659</v>
      </c>
      <c r="S190" s="32" t="s">
        <v>659</v>
      </c>
      <c r="T190" s="31" t="s">
        <v>1646</v>
      </c>
      <c r="U190" s="5">
        <v>35.99</v>
      </c>
      <c r="V190" s="5" t="s">
        <v>95</v>
      </c>
      <c r="W190" s="5" t="s">
        <v>1646</v>
      </c>
      <c r="X190" s="5">
        <v>63.94</v>
      </c>
      <c r="Y190" s="5" t="s">
        <v>95</v>
      </c>
      <c r="Z190" s="5" t="s">
        <v>1646</v>
      </c>
      <c r="AA190" s="5">
        <v>112.62</v>
      </c>
      <c r="AB190" s="5" t="s">
        <v>95</v>
      </c>
      <c r="AC190" s="5" t="s">
        <v>1648</v>
      </c>
      <c r="AD190" s="5">
        <v>348.84</v>
      </c>
      <c r="AE190" s="32" t="s">
        <v>95</v>
      </c>
      <c r="AF190" s="35" t="s">
        <v>115</v>
      </c>
      <c r="AG190" s="8" t="s">
        <v>115</v>
      </c>
      <c r="AH190" s="8" t="s">
        <v>115</v>
      </c>
      <c r="AI190" s="8" t="s">
        <v>115</v>
      </c>
      <c r="AJ190" s="8" t="s">
        <v>115</v>
      </c>
      <c r="AK190" s="51" t="s">
        <v>115</v>
      </c>
      <c r="AL190" s="27" t="s">
        <v>1955</v>
      </c>
    </row>
    <row r="191" spans="1:38" ht="13.5" customHeight="1" x14ac:dyDescent="0.25">
      <c r="A191" s="3">
        <v>67</v>
      </c>
      <c r="B191" s="60" t="s">
        <v>72</v>
      </c>
      <c r="C191" s="60" t="s">
        <v>319</v>
      </c>
      <c r="D191" s="60" t="s">
        <v>42</v>
      </c>
      <c r="E191" s="60" t="s">
        <v>1516</v>
      </c>
      <c r="F191" s="64">
        <v>45983</v>
      </c>
      <c r="G191" s="13">
        <v>46011</v>
      </c>
      <c r="H191" s="33" t="s">
        <v>1688</v>
      </c>
      <c r="I191" s="5">
        <v>172</v>
      </c>
      <c r="J191" s="5" t="s">
        <v>95</v>
      </c>
      <c r="K191" s="5" t="s">
        <v>1689</v>
      </c>
      <c r="L191" s="5">
        <v>183.88</v>
      </c>
      <c r="M191" s="5" t="s">
        <v>327</v>
      </c>
      <c r="N191" s="15" t="s">
        <v>1690</v>
      </c>
      <c r="O191" s="5">
        <v>378</v>
      </c>
      <c r="P191" s="5" t="s">
        <v>96</v>
      </c>
      <c r="Q191" s="15" t="s">
        <v>1690</v>
      </c>
      <c r="R191" s="5">
        <v>759</v>
      </c>
      <c r="S191" s="32" t="s">
        <v>96</v>
      </c>
      <c r="T191" s="31" t="s">
        <v>115</v>
      </c>
      <c r="U191" s="5" t="s">
        <v>115</v>
      </c>
      <c r="V191" s="5" t="s">
        <v>115</v>
      </c>
      <c r="W191" s="5" t="s">
        <v>115</v>
      </c>
      <c r="X191" s="5" t="s">
        <v>115</v>
      </c>
      <c r="Y191" s="5" t="s">
        <v>115</v>
      </c>
      <c r="Z191" s="5" t="s">
        <v>115</v>
      </c>
      <c r="AA191" s="5" t="s">
        <v>115</v>
      </c>
      <c r="AB191" s="5" t="s">
        <v>115</v>
      </c>
      <c r="AC191" s="5" t="s">
        <v>115</v>
      </c>
      <c r="AD191" s="5" t="s">
        <v>115</v>
      </c>
      <c r="AE191" s="32" t="s">
        <v>115</v>
      </c>
      <c r="AF191" s="33" t="s">
        <v>115</v>
      </c>
      <c r="AG191" s="15" t="s">
        <v>115</v>
      </c>
      <c r="AH191" s="15" t="s">
        <v>115</v>
      </c>
      <c r="AI191" s="15" t="s">
        <v>115</v>
      </c>
      <c r="AJ191" s="15" t="s">
        <v>115</v>
      </c>
      <c r="AK191" s="32" t="s">
        <v>115</v>
      </c>
      <c r="AL191" s="27" t="s">
        <v>1955</v>
      </c>
    </row>
    <row r="192" spans="1:38" ht="13.5" customHeight="1" x14ac:dyDescent="0.25">
      <c r="A192" s="3">
        <v>67</v>
      </c>
      <c r="B192" s="60"/>
      <c r="C192" s="60"/>
      <c r="D192" s="60"/>
      <c r="E192" s="60"/>
      <c r="F192" s="65"/>
      <c r="G192" s="13">
        <v>46013</v>
      </c>
      <c r="H192" s="33" t="s">
        <v>1686</v>
      </c>
      <c r="I192" s="5">
        <v>118.97</v>
      </c>
      <c r="J192" s="5" t="s">
        <v>174</v>
      </c>
      <c r="K192" s="5" t="s">
        <v>659</v>
      </c>
      <c r="L192" s="5" t="s">
        <v>659</v>
      </c>
      <c r="M192" s="5" t="s">
        <v>659</v>
      </c>
      <c r="N192" s="15" t="s">
        <v>1691</v>
      </c>
      <c r="O192" s="5">
        <v>249</v>
      </c>
      <c r="P192" s="5" t="s">
        <v>88</v>
      </c>
      <c r="Q192" s="15" t="s">
        <v>1687</v>
      </c>
      <c r="R192" s="5">
        <v>757</v>
      </c>
      <c r="S192" s="32" t="s">
        <v>96</v>
      </c>
      <c r="T192" s="31" t="s">
        <v>1684</v>
      </c>
      <c r="U192" s="5">
        <v>155.41999999999999</v>
      </c>
      <c r="V192" s="5" t="s">
        <v>327</v>
      </c>
      <c r="W192" s="5" t="s">
        <v>1684</v>
      </c>
      <c r="X192" s="5">
        <v>155.41999999999999</v>
      </c>
      <c r="Y192" s="5" t="s">
        <v>327</v>
      </c>
      <c r="Z192" s="15" t="s">
        <v>1684</v>
      </c>
      <c r="AA192" s="5">
        <v>489.58</v>
      </c>
      <c r="AB192" s="5" t="s">
        <v>825</v>
      </c>
      <c r="AC192" s="15" t="s">
        <v>1684</v>
      </c>
      <c r="AD192" s="5">
        <v>1031.1600000000001</v>
      </c>
      <c r="AE192" s="32" t="s">
        <v>825</v>
      </c>
      <c r="AF192" s="35">
        <v>0.95902777777777781</v>
      </c>
      <c r="AG192" s="5">
        <v>125.92</v>
      </c>
      <c r="AH192" s="5">
        <v>125.92</v>
      </c>
      <c r="AI192" s="5">
        <f t="shared" ref="AI192" si="3">AH192*2</f>
        <v>251.84</v>
      </c>
      <c r="AJ192" s="5">
        <v>382.35</v>
      </c>
      <c r="AK192" s="32" t="s">
        <v>324</v>
      </c>
      <c r="AL192" s="27"/>
    </row>
    <row r="193" spans="1:38" ht="13.5" customHeight="1" x14ac:dyDescent="0.25">
      <c r="A193" s="3">
        <v>67</v>
      </c>
      <c r="B193" s="60"/>
      <c r="C193" s="60"/>
      <c r="D193" s="60"/>
      <c r="E193" s="60"/>
      <c r="F193" s="65"/>
      <c r="G193" s="13">
        <v>46015</v>
      </c>
      <c r="H193" s="31" t="s">
        <v>1691</v>
      </c>
      <c r="I193" s="5">
        <v>118</v>
      </c>
      <c r="J193" s="5" t="s">
        <v>288</v>
      </c>
      <c r="K193" s="5" t="s">
        <v>1691</v>
      </c>
      <c r="L193" s="5">
        <v>136</v>
      </c>
      <c r="M193" s="5" t="s">
        <v>288</v>
      </c>
      <c r="N193" s="15" t="s">
        <v>1683</v>
      </c>
      <c r="O193" s="5">
        <v>282</v>
      </c>
      <c r="P193" s="5" t="s">
        <v>88</v>
      </c>
      <c r="Q193" s="15" t="s">
        <v>1683</v>
      </c>
      <c r="R193" s="5">
        <v>514</v>
      </c>
      <c r="S193" s="32" t="s">
        <v>96</v>
      </c>
      <c r="T193" s="31" t="s">
        <v>115</v>
      </c>
      <c r="U193" s="5" t="s">
        <v>115</v>
      </c>
      <c r="V193" s="5" t="s">
        <v>115</v>
      </c>
      <c r="W193" s="5" t="s">
        <v>115</v>
      </c>
      <c r="X193" s="5" t="s">
        <v>115</v>
      </c>
      <c r="Y193" s="5" t="s">
        <v>115</v>
      </c>
      <c r="Z193" s="5" t="s">
        <v>115</v>
      </c>
      <c r="AA193" s="5" t="s">
        <v>115</v>
      </c>
      <c r="AB193" s="5" t="s">
        <v>115</v>
      </c>
      <c r="AC193" s="5" t="s">
        <v>115</v>
      </c>
      <c r="AD193" s="5" t="s">
        <v>115</v>
      </c>
      <c r="AE193" s="32" t="s">
        <v>115</v>
      </c>
      <c r="AF193" s="31" t="s">
        <v>115</v>
      </c>
      <c r="AG193" s="5" t="s">
        <v>115</v>
      </c>
      <c r="AH193" s="5" t="s">
        <v>115</v>
      </c>
      <c r="AI193" s="5" t="s">
        <v>115</v>
      </c>
      <c r="AJ193" s="5" t="s">
        <v>115</v>
      </c>
      <c r="AK193" s="32" t="s">
        <v>115</v>
      </c>
      <c r="AL193" s="27" t="s">
        <v>1955</v>
      </c>
    </row>
    <row r="194" spans="1:38" ht="13.5" customHeight="1" x14ac:dyDescent="0.25">
      <c r="A194" s="3">
        <v>68</v>
      </c>
      <c r="B194" s="60" t="s">
        <v>42</v>
      </c>
      <c r="C194" s="60" t="s">
        <v>1516</v>
      </c>
      <c r="D194" s="60" t="s">
        <v>70</v>
      </c>
      <c r="E194" s="60" t="s">
        <v>319</v>
      </c>
      <c r="F194" s="64">
        <v>45964</v>
      </c>
      <c r="G194" s="13">
        <v>45992</v>
      </c>
      <c r="H194" s="31" t="s">
        <v>1928</v>
      </c>
      <c r="I194" s="5">
        <v>95.99</v>
      </c>
      <c r="J194" s="5" t="s">
        <v>401</v>
      </c>
      <c r="K194" s="5" t="s">
        <v>1928</v>
      </c>
      <c r="L194" s="5">
        <v>112.55</v>
      </c>
      <c r="M194" s="5" t="s">
        <v>1526</v>
      </c>
      <c r="N194" s="5" t="s">
        <v>1929</v>
      </c>
      <c r="O194" s="5">
        <v>254</v>
      </c>
      <c r="P194" s="5" t="s">
        <v>363</v>
      </c>
      <c r="Q194" s="5" t="s">
        <v>1929</v>
      </c>
      <c r="R194" s="5">
        <v>511.18</v>
      </c>
      <c r="S194" s="32" t="s">
        <v>411</v>
      </c>
      <c r="T194" s="31" t="s">
        <v>115</v>
      </c>
      <c r="U194" s="5" t="s">
        <v>115</v>
      </c>
      <c r="V194" s="5" t="s">
        <v>115</v>
      </c>
      <c r="W194" s="5" t="s">
        <v>115</v>
      </c>
      <c r="X194" s="5" t="s">
        <v>115</v>
      </c>
      <c r="Y194" s="5" t="s">
        <v>115</v>
      </c>
      <c r="Z194" s="5" t="s">
        <v>115</v>
      </c>
      <c r="AA194" s="5" t="s">
        <v>115</v>
      </c>
      <c r="AB194" s="5" t="s">
        <v>115</v>
      </c>
      <c r="AC194" s="5" t="s">
        <v>115</v>
      </c>
      <c r="AD194" s="5" t="s">
        <v>115</v>
      </c>
      <c r="AE194" s="32" t="s">
        <v>115</v>
      </c>
      <c r="AF194" s="31" t="s">
        <v>1521</v>
      </c>
      <c r="AG194" s="5">
        <v>60.26</v>
      </c>
      <c r="AH194" s="5">
        <v>60.26</v>
      </c>
      <c r="AI194" s="5">
        <v>120.52</v>
      </c>
      <c r="AJ194" s="5">
        <v>151.25</v>
      </c>
      <c r="AK194" s="32" t="s">
        <v>1517</v>
      </c>
      <c r="AL194" s="27"/>
    </row>
    <row r="195" spans="1:38" ht="13.5" customHeight="1" x14ac:dyDescent="0.25">
      <c r="A195" s="3">
        <v>68</v>
      </c>
      <c r="B195" s="60"/>
      <c r="C195" s="60"/>
      <c r="D195" s="60"/>
      <c r="E195" s="60"/>
      <c r="F195" s="65"/>
      <c r="G195" s="13">
        <v>45994</v>
      </c>
      <c r="H195" s="31" t="s">
        <v>1930</v>
      </c>
      <c r="I195" s="5">
        <v>75.97</v>
      </c>
      <c r="J195" s="5" t="s">
        <v>368</v>
      </c>
      <c r="K195" s="5" t="s">
        <v>1520</v>
      </c>
      <c r="L195" s="5">
        <v>124</v>
      </c>
      <c r="M195" s="5" t="s">
        <v>363</v>
      </c>
      <c r="N195" s="5" t="s">
        <v>1520</v>
      </c>
      <c r="O195" s="5">
        <v>245.43</v>
      </c>
      <c r="P195" s="5" t="s">
        <v>368</v>
      </c>
      <c r="Q195" s="5" t="s">
        <v>1931</v>
      </c>
      <c r="R195" s="5">
        <v>422.99</v>
      </c>
      <c r="S195" s="32" t="s">
        <v>544</v>
      </c>
      <c r="T195" s="31" t="s">
        <v>115</v>
      </c>
      <c r="U195" s="5" t="s">
        <v>115</v>
      </c>
      <c r="V195" s="5" t="s">
        <v>115</v>
      </c>
      <c r="W195" s="5" t="s">
        <v>115</v>
      </c>
      <c r="X195" s="5" t="s">
        <v>115</v>
      </c>
      <c r="Y195" s="5" t="s">
        <v>115</v>
      </c>
      <c r="Z195" s="5" t="s">
        <v>115</v>
      </c>
      <c r="AA195" s="5" t="s">
        <v>115</v>
      </c>
      <c r="AB195" s="5" t="s">
        <v>115</v>
      </c>
      <c r="AC195" s="5" t="s">
        <v>115</v>
      </c>
      <c r="AD195" s="5" t="s">
        <v>115</v>
      </c>
      <c r="AE195" s="32" t="s">
        <v>115</v>
      </c>
      <c r="AF195" s="31" t="s">
        <v>1521</v>
      </c>
      <c r="AG195" s="5">
        <v>71.3</v>
      </c>
      <c r="AH195" s="5">
        <v>71.3</v>
      </c>
      <c r="AI195" s="5">
        <v>142.6</v>
      </c>
      <c r="AJ195" s="5">
        <v>163.94</v>
      </c>
      <c r="AK195" s="32" t="s">
        <v>1517</v>
      </c>
      <c r="AL195" s="27"/>
    </row>
    <row r="196" spans="1:38" ht="13.5" customHeight="1" x14ac:dyDescent="0.25">
      <c r="A196" s="3">
        <v>68</v>
      </c>
      <c r="B196" s="60"/>
      <c r="C196" s="60"/>
      <c r="D196" s="60"/>
      <c r="E196" s="60"/>
      <c r="F196" s="65"/>
      <c r="G196" s="13">
        <v>45996</v>
      </c>
      <c r="H196" s="31" t="s">
        <v>1520</v>
      </c>
      <c r="I196" s="5">
        <v>76.97</v>
      </c>
      <c r="J196" s="5" t="s">
        <v>368</v>
      </c>
      <c r="K196" s="5" t="s">
        <v>1520</v>
      </c>
      <c r="L196" s="5">
        <v>122</v>
      </c>
      <c r="M196" s="5" t="s">
        <v>363</v>
      </c>
      <c r="N196" s="5" t="s">
        <v>1520</v>
      </c>
      <c r="O196" s="5">
        <v>243.45</v>
      </c>
      <c r="P196" s="5" t="s">
        <v>368</v>
      </c>
      <c r="Q196" s="5" t="s">
        <v>1520</v>
      </c>
      <c r="R196" s="5">
        <v>382</v>
      </c>
      <c r="S196" s="32" t="s">
        <v>363</v>
      </c>
      <c r="T196" s="31" t="s">
        <v>115</v>
      </c>
      <c r="U196" s="5" t="s">
        <v>115</v>
      </c>
      <c r="V196" s="5" t="s">
        <v>115</v>
      </c>
      <c r="W196" s="5" t="s">
        <v>115</v>
      </c>
      <c r="X196" s="5" t="s">
        <v>115</v>
      </c>
      <c r="Y196" s="5" t="s">
        <v>115</v>
      </c>
      <c r="Z196" s="5" t="s">
        <v>115</v>
      </c>
      <c r="AA196" s="5" t="s">
        <v>115</v>
      </c>
      <c r="AB196" s="5" t="s">
        <v>115</v>
      </c>
      <c r="AC196" s="5" t="s">
        <v>115</v>
      </c>
      <c r="AD196" s="5" t="s">
        <v>115</v>
      </c>
      <c r="AE196" s="32" t="s">
        <v>115</v>
      </c>
      <c r="AF196" s="31" t="s">
        <v>1521</v>
      </c>
      <c r="AG196" s="5">
        <v>76.819999999999993</v>
      </c>
      <c r="AH196" s="5">
        <v>76.819999999999993</v>
      </c>
      <c r="AI196" s="5">
        <v>153.63999999999999</v>
      </c>
      <c r="AJ196" s="5">
        <v>176.64</v>
      </c>
      <c r="AK196" s="32" t="s">
        <v>1517</v>
      </c>
      <c r="AL196" s="27"/>
    </row>
    <row r="197" spans="1:38" ht="13.5" customHeight="1" x14ac:dyDescent="0.25">
      <c r="A197" s="3">
        <v>69</v>
      </c>
      <c r="B197" s="60" t="s">
        <v>21</v>
      </c>
      <c r="C197" s="60" t="s">
        <v>1171</v>
      </c>
      <c r="D197" s="60" t="s">
        <v>43</v>
      </c>
      <c r="E197" s="60" t="s">
        <v>319</v>
      </c>
      <c r="F197" s="64">
        <v>45968</v>
      </c>
      <c r="G197" s="13">
        <v>45996</v>
      </c>
      <c r="H197" s="31" t="s">
        <v>659</v>
      </c>
      <c r="I197" s="5" t="s">
        <v>659</v>
      </c>
      <c r="J197" s="5" t="s">
        <v>659</v>
      </c>
      <c r="K197" s="5" t="s">
        <v>659</v>
      </c>
      <c r="L197" s="5" t="s">
        <v>659</v>
      </c>
      <c r="M197" s="5" t="s">
        <v>659</v>
      </c>
      <c r="N197" s="5" t="s">
        <v>659</v>
      </c>
      <c r="O197" s="5" t="s">
        <v>659</v>
      </c>
      <c r="P197" s="5" t="s">
        <v>659</v>
      </c>
      <c r="Q197" s="5" t="s">
        <v>659</v>
      </c>
      <c r="R197" s="5" t="s">
        <v>659</v>
      </c>
      <c r="S197" s="32" t="s">
        <v>659</v>
      </c>
      <c r="T197" s="35">
        <v>0.3125</v>
      </c>
      <c r="U197" s="5">
        <v>54</v>
      </c>
      <c r="V197" s="5" t="s">
        <v>425</v>
      </c>
      <c r="W197" s="8">
        <v>0.3125</v>
      </c>
      <c r="X197" s="5">
        <v>54</v>
      </c>
      <c r="Y197" s="5" t="s">
        <v>425</v>
      </c>
      <c r="Z197" s="8">
        <v>0.59027777777777779</v>
      </c>
      <c r="AA197" s="5">
        <v>175</v>
      </c>
      <c r="AB197" s="5" t="s">
        <v>401</v>
      </c>
      <c r="AC197" s="8">
        <v>0.59027777777777779</v>
      </c>
      <c r="AD197" s="5">
        <v>320</v>
      </c>
      <c r="AE197" s="32" t="s">
        <v>401</v>
      </c>
      <c r="AF197" s="35">
        <v>0.37430555555555556</v>
      </c>
      <c r="AG197" s="5">
        <v>56.339999999999996</v>
      </c>
      <c r="AH197" s="5">
        <v>56.339999999999996</v>
      </c>
      <c r="AI197" s="5">
        <v>112.67999999999999</v>
      </c>
      <c r="AJ197" s="5">
        <v>190.26</v>
      </c>
      <c r="AK197" s="32" t="s">
        <v>1518</v>
      </c>
      <c r="AL197" s="27"/>
    </row>
    <row r="198" spans="1:38" ht="13.5" customHeight="1" x14ac:dyDescent="0.25">
      <c r="A198" s="3">
        <v>69</v>
      </c>
      <c r="B198" s="60"/>
      <c r="C198" s="60"/>
      <c r="D198" s="60"/>
      <c r="E198" s="60"/>
      <c r="F198" s="65"/>
      <c r="G198" s="13">
        <v>45998</v>
      </c>
      <c r="H198" s="31" t="s">
        <v>659</v>
      </c>
      <c r="I198" s="5" t="s">
        <v>659</v>
      </c>
      <c r="J198" s="5" t="s">
        <v>659</v>
      </c>
      <c r="K198" s="5" t="s">
        <v>659</v>
      </c>
      <c r="L198" s="5" t="s">
        <v>659</v>
      </c>
      <c r="M198" s="5" t="s">
        <v>659</v>
      </c>
      <c r="N198" s="5" t="s">
        <v>659</v>
      </c>
      <c r="O198" s="5" t="s">
        <v>659</v>
      </c>
      <c r="P198" s="5" t="s">
        <v>659</v>
      </c>
      <c r="Q198" s="5" t="s">
        <v>659</v>
      </c>
      <c r="R198" s="5" t="s">
        <v>659</v>
      </c>
      <c r="S198" s="32" t="s">
        <v>659</v>
      </c>
      <c r="T198" s="35">
        <v>0.33680555555555558</v>
      </c>
      <c r="U198" s="5">
        <v>92</v>
      </c>
      <c r="V198" s="5" t="s">
        <v>401</v>
      </c>
      <c r="W198" s="8">
        <v>0.33680555555555558</v>
      </c>
      <c r="X198" s="5">
        <v>116</v>
      </c>
      <c r="Y198" s="5" t="s">
        <v>401</v>
      </c>
      <c r="Z198" s="8">
        <v>0.33680555555555558</v>
      </c>
      <c r="AA198" s="5">
        <v>221</v>
      </c>
      <c r="AB198" s="5" t="s">
        <v>401</v>
      </c>
      <c r="AC198" s="8">
        <v>0.33680555555555558</v>
      </c>
      <c r="AD198" s="5">
        <v>445</v>
      </c>
      <c r="AE198" s="32" t="s">
        <v>401</v>
      </c>
      <c r="AF198" s="35">
        <v>0.27083333333333331</v>
      </c>
      <c r="AG198" s="5">
        <v>58.14</v>
      </c>
      <c r="AH198" s="5">
        <v>58.14</v>
      </c>
      <c r="AI198" s="5">
        <v>116.28</v>
      </c>
      <c r="AJ198" s="5">
        <v>195.66</v>
      </c>
      <c r="AK198" s="32" t="s">
        <v>1518</v>
      </c>
      <c r="AL198" s="27"/>
    </row>
    <row r="199" spans="1:38" ht="13.5" customHeight="1" x14ac:dyDescent="0.25">
      <c r="A199" s="3">
        <v>69</v>
      </c>
      <c r="B199" s="60"/>
      <c r="C199" s="60"/>
      <c r="D199" s="60"/>
      <c r="E199" s="60"/>
      <c r="F199" s="65"/>
      <c r="G199" s="13">
        <v>46000</v>
      </c>
      <c r="H199" s="31" t="s">
        <v>659</v>
      </c>
      <c r="I199" s="5" t="s">
        <v>659</v>
      </c>
      <c r="J199" s="5" t="s">
        <v>659</v>
      </c>
      <c r="K199" s="5" t="s">
        <v>659</v>
      </c>
      <c r="L199" s="5" t="s">
        <v>659</v>
      </c>
      <c r="M199" s="5" t="s">
        <v>659</v>
      </c>
      <c r="N199" s="5" t="s">
        <v>659</v>
      </c>
      <c r="O199" s="5" t="s">
        <v>659</v>
      </c>
      <c r="P199" s="5" t="s">
        <v>659</v>
      </c>
      <c r="Q199" s="5" t="s">
        <v>659</v>
      </c>
      <c r="R199" s="5" t="s">
        <v>659</v>
      </c>
      <c r="S199" s="32" t="s">
        <v>659</v>
      </c>
      <c r="T199" s="35">
        <v>0.70833333333333337</v>
      </c>
      <c r="U199" s="5">
        <v>54</v>
      </c>
      <c r="V199" s="5" t="s">
        <v>425</v>
      </c>
      <c r="W199" s="8">
        <v>0.70833333333333337</v>
      </c>
      <c r="X199" s="5">
        <v>54</v>
      </c>
      <c r="Y199" s="5" t="s">
        <v>425</v>
      </c>
      <c r="Z199" s="8">
        <v>0.3125</v>
      </c>
      <c r="AA199" s="5">
        <v>176</v>
      </c>
      <c r="AB199" s="5" t="s">
        <v>401</v>
      </c>
      <c r="AC199" s="8">
        <v>0.70833333333333337</v>
      </c>
      <c r="AD199" s="5">
        <v>321</v>
      </c>
      <c r="AE199" s="32" t="s">
        <v>401</v>
      </c>
      <c r="AF199" s="35">
        <v>0.27083333333333331</v>
      </c>
      <c r="AG199" s="5">
        <v>54.54</v>
      </c>
      <c r="AH199" s="5">
        <v>54.54</v>
      </c>
      <c r="AI199" s="5">
        <v>109.08</v>
      </c>
      <c r="AJ199" s="5">
        <v>183.06</v>
      </c>
      <c r="AK199" s="32" t="s">
        <v>1518</v>
      </c>
      <c r="AL199" s="27"/>
    </row>
    <row r="200" spans="1:38" ht="13.5" customHeight="1" x14ac:dyDescent="0.25">
      <c r="A200" s="3">
        <v>70</v>
      </c>
      <c r="B200" s="60" t="s">
        <v>42</v>
      </c>
      <c r="C200" s="60" t="s">
        <v>1516</v>
      </c>
      <c r="D200" s="60" t="s">
        <v>11</v>
      </c>
      <c r="E200" s="60" t="s">
        <v>135</v>
      </c>
      <c r="F200" s="64">
        <v>45967</v>
      </c>
      <c r="G200" s="13">
        <v>45995</v>
      </c>
      <c r="H200" s="31" t="s">
        <v>659</v>
      </c>
      <c r="I200" s="5" t="s">
        <v>659</v>
      </c>
      <c r="J200" s="5" t="s">
        <v>659</v>
      </c>
      <c r="K200" s="5" t="s">
        <v>659</v>
      </c>
      <c r="L200" s="5" t="s">
        <v>659</v>
      </c>
      <c r="M200" s="5" t="s">
        <v>659</v>
      </c>
      <c r="N200" s="5" t="s">
        <v>659</v>
      </c>
      <c r="O200" s="5" t="s">
        <v>659</v>
      </c>
      <c r="P200" s="5" t="s">
        <v>659</v>
      </c>
      <c r="Q200" s="5" t="s">
        <v>659</v>
      </c>
      <c r="R200" s="5" t="s">
        <v>659</v>
      </c>
      <c r="S200" s="32" t="s">
        <v>659</v>
      </c>
      <c r="T200" s="31" t="s">
        <v>1914</v>
      </c>
      <c r="U200" s="5">
        <v>40</v>
      </c>
      <c r="V200" s="5" t="s">
        <v>368</v>
      </c>
      <c r="W200" s="5" t="s">
        <v>1914</v>
      </c>
      <c r="X200" s="5">
        <v>69</v>
      </c>
      <c r="Y200" s="5" t="s">
        <v>368</v>
      </c>
      <c r="Z200" s="5" t="s">
        <v>1914</v>
      </c>
      <c r="AA200" s="5">
        <v>119</v>
      </c>
      <c r="AB200" s="5" t="s">
        <v>600</v>
      </c>
      <c r="AC200" s="5" t="s">
        <v>1914</v>
      </c>
      <c r="AD200" s="5">
        <v>247</v>
      </c>
      <c r="AE200" s="32" t="s">
        <v>600</v>
      </c>
      <c r="AF200" s="31" t="s">
        <v>1915</v>
      </c>
      <c r="AG200" s="5">
        <v>134</v>
      </c>
      <c r="AH200" s="5">
        <v>134</v>
      </c>
      <c r="AI200" s="5">
        <v>268</v>
      </c>
      <c r="AJ200" s="5">
        <v>308</v>
      </c>
      <c r="AK200" s="32" t="s">
        <v>1670</v>
      </c>
      <c r="AL200" s="27"/>
    </row>
    <row r="201" spans="1:38" ht="13.5" customHeight="1" x14ac:dyDescent="0.25">
      <c r="A201" s="3">
        <v>70</v>
      </c>
      <c r="B201" s="60"/>
      <c r="C201" s="60"/>
      <c r="D201" s="60"/>
      <c r="E201" s="60"/>
      <c r="F201" s="65"/>
      <c r="G201" s="13">
        <v>45997</v>
      </c>
      <c r="H201" s="31" t="s">
        <v>1917</v>
      </c>
      <c r="I201" s="5">
        <v>89</v>
      </c>
      <c r="J201" s="5" t="s">
        <v>600</v>
      </c>
      <c r="K201" s="5" t="s">
        <v>1917</v>
      </c>
      <c r="L201" s="5">
        <v>89</v>
      </c>
      <c r="M201" s="5" t="s">
        <v>600</v>
      </c>
      <c r="N201" s="5" t="s">
        <v>1917</v>
      </c>
      <c r="O201" s="5">
        <v>237</v>
      </c>
      <c r="P201" s="5" t="s">
        <v>600</v>
      </c>
      <c r="Q201" s="5" t="s">
        <v>1917</v>
      </c>
      <c r="R201" s="5">
        <v>455</v>
      </c>
      <c r="S201" s="32" t="s">
        <v>446</v>
      </c>
      <c r="T201" s="31" t="s">
        <v>115</v>
      </c>
      <c r="U201" s="5" t="s">
        <v>115</v>
      </c>
      <c r="V201" s="5" t="s">
        <v>115</v>
      </c>
      <c r="W201" s="5" t="s">
        <v>115</v>
      </c>
      <c r="X201" s="5" t="s">
        <v>115</v>
      </c>
      <c r="Y201" s="5" t="s">
        <v>115</v>
      </c>
      <c r="Z201" s="5" t="s">
        <v>115</v>
      </c>
      <c r="AA201" s="5" t="s">
        <v>115</v>
      </c>
      <c r="AB201" s="5" t="s">
        <v>115</v>
      </c>
      <c r="AC201" s="5" t="s">
        <v>115</v>
      </c>
      <c r="AD201" s="5" t="s">
        <v>115</v>
      </c>
      <c r="AE201" s="32" t="s">
        <v>115</v>
      </c>
      <c r="AF201" s="33" t="s">
        <v>115</v>
      </c>
      <c r="AG201" s="15" t="s">
        <v>115</v>
      </c>
      <c r="AH201" s="15" t="s">
        <v>115</v>
      </c>
      <c r="AI201" s="15" t="s">
        <v>115</v>
      </c>
      <c r="AJ201" s="15" t="s">
        <v>115</v>
      </c>
      <c r="AK201" s="32" t="s">
        <v>115</v>
      </c>
      <c r="AL201" s="27" t="s">
        <v>1913</v>
      </c>
    </row>
    <row r="202" spans="1:38" ht="13.5" customHeight="1" x14ac:dyDescent="0.25">
      <c r="A202" s="3">
        <v>70</v>
      </c>
      <c r="B202" s="60"/>
      <c r="C202" s="60"/>
      <c r="D202" s="60"/>
      <c r="E202" s="60"/>
      <c r="F202" s="65"/>
      <c r="G202" s="13">
        <v>45999</v>
      </c>
      <c r="H202" s="31" t="s">
        <v>659</v>
      </c>
      <c r="I202" s="5" t="s">
        <v>659</v>
      </c>
      <c r="J202" s="5" t="s">
        <v>659</v>
      </c>
      <c r="K202" s="5" t="s">
        <v>659</v>
      </c>
      <c r="L202" s="5" t="s">
        <v>659</v>
      </c>
      <c r="M202" s="5" t="s">
        <v>659</v>
      </c>
      <c r="N202" s="5" t="s">
        <v>659</v>
      </c>
      <c r="O202" s="5" t="s">
        <v>659</v>
      </c>
      <c r="P202" s="5" t="s">
        <v>659</v>
      </c>
      <c r="Q202" s="5" t="s">
        <v>659</v>
      </c>
      <c r="R202" s="5" t="s">
        <v>659</v>
      </c>
      <c r="S202" s="32" t="s">
        <v>659</v>
      </c>
      <c r="T202" s="31" t="s">
        <v>1914</v>
      </c>
      <c r="U202" s="5">
        <v>62</v>
      </c>
      <c r="V202" s="5" t="s">
        <v>600</v>
      </c>
      <c r="W202" s="5" t="s">
        <v>1914</v>
      </c>
      <c r="X202" s="5">
        <v>94</v>
      </c>
      <c r="Y202" s="5" t="s">
        <v>600</v>
      </c>
      <c r="Z202" s="5" t="s">
        <v>1914</v>
      </c>
      <c r="AA202" s="5">
        <v>162</v>
      </c>
      <c r="AB202" s="5" t="s">
        <v>368</v>
      </c>
      <c r="AC202" s="5" t="s">
        <v>1914</v>
      </c>
      <c r="AD202" s="5">
        <v>319</v>
      </c>
      <c r="AE202" s="32" t="s">
        <v>570</v>
      </c>
      <c r="AF202" s="31" t="s">
        <v>1915</v>
      </c>
      <c r="AG202" s="5">
        <v>134</v>
      </c>
      <c r="AH202" s="5">
        <v>134</v>
      </c>
      <c r="AI202" s="5">
        <v>268</v>
      </c>
      <c r="AJ202" s="5">
        <v>308</v>
      </c>
      <c r="AK202" s="32" t="s">
        <v>1670</v>
      </c>
      <c r="AL202" s="27"/>
    </row>
    <row r="203" spans="1:38" ht="13.5" customHeight="1" x14ac:dyDescent="0.25">
      <c r="A203" s="3">
        <v>71</v>
      </c>
      <c r="B203" s="60" t="s">
        <v>43</v>
      </c>
      <c r="C203" s="60" t="s">
        <v>319</v>
      </c>
      <c r="D203" s="60" t="s">
        <v>27</v>
      </c>
      <c r="E203" s="60" t="s">
        <v>135</v>
      </c>
      <c r="F203" s="64">
        <v>45973</v>
      </c>
      <c r="G203" s="13">
        <v>46001</v>
      </c>
      <c r="H203" s="31" t="s">
        <v>1922</v>
      </c>
      <c r="I203" s="5">
        <v>83</v>
      </c>
      <c r="J203" s="5" t="s">
        <v>778</v>
      </c>
      <c r="K203" s="5" t="s">
        <v>1922</v>
      </c>
      <c r="L203" s="5">
        <v>83</v>
      </c>
      <c r="M203" s="5" t="s">
        <v>778</v>
      </c>
      <c r="N203" s="5" t="s">
        <v>1924</v>
      </c>
      <c r="O203" s="5">
        <v>232</v>
      </c>
      <c r="P203" s="5" t="s">
        <v>570</v>
      </c>
      <c r="Q203" s="5" t="s">
        <v>1922</v>
      </c>
      <c r="R203" s="5">
        <v>432</v>
      </c>
      <c r="S203" s="32" t="s">
        <v>570</v>
      </c>
      <c r="T203" s="31" t="s">
        <v>115</v>
      </c>
      <c r="U203" s="5" t="s">
        <v>115</v>
      </c>
      <c r="V203" s="5" t="s">
        <v>115</v>
      </c>
      <c r="W203" s="5" t="s">
        <v>115</v>
      </c>
      <c r="X203" s="5" t="s">
        <v>115</v>
      </c>
      <c r="Y203" s="5" t="s">
        <v>115</v>
      </c>
      <c r="Z203" s="5" t="s">
        <v>115</v>
      </c>
      <c r="AA203" s="5" t="s">
        <v>115</v>
      </c>
      <c r="AB203" s="5" t="s">
        <v>115</v>
      </c>
      <c r="AC203" s="5" t="s">
        <v>115</v>
      </c>
      <c r="AD203" s="5" t="s">
        <v>115</v>
      </c>
      <c r="AE203" s="32" t="s">
        <v>115</v>
      </c>
      <c r="AF203" s="31" t="s">
        <v>1920</v>
      </c>
      <c r="AG203" s="5">
        <v>117</v>
      </c>
      <c r="AH203" s="5">
        <v>117</v>
      </c>
      <c r="AI203" s="5">
        <v>234</v>
      </c>
      <c r="AJ203" s="5">
        <v>381</v>
      </c>
      <c r="AK203" s="32" t="s">
        <v>1670</v>
      </c>
      <c r="AL203" s="27"/>
    </row>
    <row r="204" spans="1:38" ht="13.5" customHeight="1" x14ac:dyDescent="0.25">
      <c r="A204" s="3">
        <v>71</v>
      </c>
      <c r="B204" s="60"/>
      <c r="C204" s="60"/>
      <c r="D204" s="60"/>
      <c r="E204" s="60"/>
      <c r="F204" s="65"/>
      <c r="G204" s="13">
        <v>46003</v>
      </c>
      <c r="H204" s="31" t="s">
        <v>1924</v>
      </c>
      <c r="I204" s="5">
        <v>69</v>
      </c>
      <c r="J204" s="5" t="s">
        <v>203</v>
      </c>
      <c r="K204" s="5" t="s">
        <v>1924</v>
      </c>
      <c r="L204" s="5">
        <v>96</v>
      </c>
      <c r="M204" s="5" t="s">
        <v>203</v>
      </c>
      <c r="N204" s="5" t="s">
        <v>1924</v>
      </c>
      <c r="O204" s="5">
        <v>184</v>
      </c>
      <c r="P204" s="5" t="s">
        <v>203</v>
      </c>
      <c r="Q204" s="5" t="s">
        <v>1924</v>
      </c>
      <c r="R204" s="5">
        <v>446</v>
      </c>
      <c r="S204" s="32" t="s">
        <v>203</v>
      </c>
      <c r="T204" s="31" t="s">
        <v>115</v>
      </c>
      <c r="U204" s="5" t="s">
        <v>115</v>
      </c>
      <c r="V204" s="5" t="s">
        <v>115</v>
      </c>
      <c r="W204" s="5" t="s">
        <v>115</v>
      </c>
      <c r="X204" s="5" t="s">
        <v>115</v>
      </c>
      <c r="Y204" s="5" t="s">
        <v>115</v>
      </c>
      <c r="Z204" s="5" t="s">
        <v>115</v>
      </c>
      <c r="AA204" s="5" t="s">
        <v>115</v>
      </c>
      <c r="AB204" s="5" t="s">
        <v>115</v>
      </c>
      <c r="AC204" s="5" t="s">
        <v>115</v>
      </c>
      <c r="AD204" s="5" t="s">
        <v>115</v>
      </c>
      <c r="AE204" s="32" t="s">
        <v>115</v>
      </c>
      <c r="AF204" s="31" t="s">
        <v>1920</v>
      </c>
      <c r="AG204" s="5">
        <v>128</v>
      </c>
      <c r="AH204" s="5">
        <v>128</v>
      </c>
      <c r="AI204" s="5">
        <v>256</v>
      </c>
      <c r="AJ204" s="5">
        <v>407</v>
      </c>
      <c r="AK204" s="32" t="s">
        <v>1670</v>
      </c>
      <c r="AL204" s="27"/>
    </row>
    <row r="205" spans="1:38" ht="13.5" customHeight="1" x14ac:dyDescent="0.25">
      <c r="A205" s="3">
        <v>71</v>
      </c>
      <c r="B205" s="60"/>
      <c r="C205" s="60"/>
      <c r="D205" s="60"/>
      <c r="E205" s="60"/>
      <c r="F205" s="65"/>
      <c r="G205" s="13">
        <v>46005</v>
      </c>
      <c r="H205" s="31" t="s">
        <v>659</v>
      </c>
      <c r="I205" s="5" t="s">
        <v>659</v>
      </c>
      <c r="J205" s="5" t="s">
        <v>659</v>
      </c>
      <c r="K205" s="5" t="s">
        <v>659</v>
      </c>
      <c r="L205" s="5" t="s">
        <v>659</v>
      </c>
      <c r="M205" s="5" t="s">
        <v>659</v>
      </c>
      <c r="N205" s="5" t="s">
        <v>659</v>
      </c>
      <c r="O205" s="5" t="s">
        <v>659</v>
      </c>
      <c r="P205" s="5" t="s">
        <v>659</v>
      </c>
      <c r="Q205" s="5" t="s">
        <v>659</v>
      </c>
      <c r="R205" s="5" t="s">
        <v>659</v>
      </c>
      <c r="S205" s="32" t="s">
        <v>659</v>
      </c>
      <c r="T205" s="31" t="s">
        <v>1918</v>
      </c>
      <c r="U205" s="5">
        <v>66</v>
      </c>
      <c r="V205" s="5" t="s">
        <v>368</v>
      </c>
      <c r="W205" s="5" t="s">
        <v>1918</v>
      </c>
      <c r="X205" s="5">
        <v>108</v>
      </c>
      <c r="Y205" s="5" t="s">
        <v>600</v>
      </c>
      <c r="Z205" s="5" t="s">
        <v>1918</v>
      </c>
      <c r="AA205" s="5">
        <v>177</v>
      </c>
      <c r="AB205" s="5" t="s">
        <v>196</v>
      </c>
      <c r="AC205" s="5" t="s">
        <v>1918</v>
      </c>
      <c r="AD205" s="5">
        <v>327</v>
      </c>
      <c r="AE205" s="32" t="s">
        <v>196</v>
      </c>
      <c r="AF205" s="31" t="s">
        <v>1921</v>
      </c>
      <c r="AG205" s="5">
        <v>118</v>
      </c>
      <c r="AH205" s="5">
        <v>118</v>
      </c>
      <c r="AI205" s="5">
        <v>236</v>
      </c>
      <c r="AJ205" s="5">
        <v>371</v>
      </c>
      <c r="AK205" s="32" t="s">
        <v>1670</v>
      </c>
      <c r="AL205" s="27"/>
    </row>
    <row r="206" spans="1:38" ht="13.5" customHeight="1" x14ac:dyDescent="0.25">
      <c r="A206" s="3">
        <v>72</v>
      </c>
      <c r="B206" s="60" t="s">
        <v>11</v>
      </c>
      <c r="C206" s="60" t="s">
        <v>135</v>
      </c>
      <c r="D206" s="60" t="s">
        <v>20</v>
      </c>
      <c r="E206" s="60" t="s">
        <v>179</v>
      </c>
      <c r="F206" s="64">
        <v>45982</v>
      </c>
      <c r="G206" s="13">
        <v>46010</v>
      </c>
      <c r="H206" s="35">
        <v>0.4236111111111111</v>
      </c>
      <c r="I206" s="5">
        <v>105</v>
      </c>
      <c r="J206" s="5" t="s">
        <v>401</v>
      </c>
      <c r="K206" s="8">
        <v>0.4236111111111111</v>
      </c>
      <c r="L206" s="5">
        <v>139</v>
      </c>
      <c r="M206" s="5" t="s">
        <v>401</v>
      </c>
      <c r="N206" s="8">
        <v>0.4236111111111111</v>
      </c>
      <c r="O206" s="5">
        <v>290</v>
      </c>
      <c r="P206" s="5" t="s">
        <v>401</v>
      </c>
      <c r="Q206" s="8">
        <v>0.4236111111111111</v>
      </c>
      <c r="R206" s="5">
        <v>544</v>
      </c>
      <c r="S206" s="32" t="s">
        <v>401</v>
      </c>
      <c r="T206" s="35">
        <v>0.77430555555555558</v>
      </c>
      <c r="U206" s="5">
        <v>225</v>
      </c>
      <c r="V206" s="5" t="s">
        <v>444</v>
      </c>
      <c r="W206" s="8">
        <v>0.77430555555555558</v>
      </c>
      <c r="X206" s="5">
        <v>225</v>
      </c>
      <c r="Y206" s="5" t="s">
        <v>444</v>
      </c>
      <c r="Z206" s="8">
        <v>0.77430555555555558</v>
      </c>
      <c r="AA206" s="5">
        <v>450</v>
      </c>
      <c r="AB206" s="5" t="s">
        <v>444</v>
      </c>
      <c r="AC206" s="8">
        <v>0.77430555555555558</v>
      </c>
      <c r="AD206" s="5">
        <v>1159</v>
      </c>
      <c r="AE206" s="32" t="s">
        <v>544</v>
      </c>
      <c r="AF206" s="35">
        <v>0.29444444444444445</v>
      </c>
      <c r="AG206" s="5">
        <v>90</v>
      </c>
      <c r="AH206" s="5">
        <v>90</v>
      </c>
      <c r="AI206" s="5">
        <v>180</v>
      </c>
      <c r="AJ206" s="5">
        <v>180</v>
      </c>
      <c r="AK206" s="32" t="s">
        <v>694</v>
      </c>
      <c r="AL206" s="27"/>
    </row>
    <row r="207" spans="1:38" ht="13.5" customHeight="1" x14ac:dyDescent="0.25">
      <c r="A207" s="3">
        <v>72</v>
      </c>
      <c r="B207" s="60"/>
      <c r="C207" s="60"/>
      <c r="D207" s="60"/>
      <c r="E207" s="60"/>
      <c r="F207" s="65"/>
      <c r="G207" s="13">
        <v>46012</v>
      </c>
      <c r="H207" s="35">
        <v>0.60069444444444442</v>
      </c>
      <c r="I207" s="5">
        <v>94</v>
      </c>
      <c r="J207" s="5" t="s">
        <v>368</v>
      </c>
      <c r="K207" s="8">
        <v>0.60069444444444442</v>
      </c>
      <c r="L207" s="5">
        <v>94</v>
      </c>
      <c r="M207" s="5" t="s">
        <v>368</v>
      </c>
      <c r="N207" s="8">
        <v>0.60069444444444442</v>
      </c>
      <c r="O207" s="5">
        <v>252</v>
      </c>
      <c r="P207" s="5" t="s">
        <v>368</v>
      </c>
      <c r="Q207" s="8">
        <v>0.40972222222222221</v>
      </c>
      <c r="R207" s="5">
        <v>659</v>
      </c>
      <c r="S207" s="32" t="s">
        <v>347</v>
      </c>
      <c r="T207" s="35">
        <v>0.30208333333333331</v>
      </c>
      <c r="U207" s="5">
        <v>256</v>
      </c>
      <c r="V207" s="5" t="s">
        <v>444</v>
      </c>
      <c r="W207" s="8">
        <v>0.30208333333333331</v>
      </c>
      <c r="X207" s="5">
        <v>256</v>
      </c>
      <c r="Y207" s="5" t="s">
        <v>444</v>
      </c>
      <c r="Z207" s="8">
        <v>0.30208333333333331</v>
      </c>
      <c r="AA207" s="5">
        <v>512</v>
      </c>
      <c r="AB207" s="5" t="s">
        <v>444</v>
      </c>
      <c r="AC207" s="8">
        <v>0.49652777777777779</v>
      </c>
      <c r="AD207" s="5">
        <v>1159</v>
      </c>
      <c r="AE207" s="32" t="s">
        <v>544</v>
      </c>
      <c r="AF207" s="35">
        <v>0.29444444444444445</v>
      </c>
      <c r="AG207" s="5">
        <v>88</v>
      </c>
      <c r="AH207" s="5">
        <v>88</v>
      </c>
      <c r="AI207" s="5">
        <v>176</v>
      </c>
      <c r="AJ207" s="5">
        <v>176</v>
      </c>
      <c r="AK207" s="32" t="s">
        <v>694</v>
      </c>
      <c r="AL207" s="27"/>
    </row>
    <row r="208" spans="1:38" ht="13.5" customHeight="1" x14ac:dyDescent="0.25">
      <c r="A208" s="3">
        <v>72</v>
      </c>
      <c r="B208" s="60"/>
      <c r="C208" s="60"/>
      <c r="D208" s="60"/>
      <c r="E208" s="60"/>
      <c r="F208" s="65"/>
      <c r="G208" s="13">
        <v>46014</v>
      </c>
      <c r="H208" s="35">
        <v>0.50694444444444442</v>
      </c>
      <c r="I208" s="5">
        <v>96</v>
      </c>
      <c r="J208" s="5" t="s">
        <v>347</v>
      </c>
      <c r="K208" s="8">
        <v>0.50694444444444442</v>
      </c>
      <c r="L208" s="5">
        <v>187</v>
      </c>
      <c r="M208" s="5" t="s">
        <v>446</v>
      </c>
      <c r="N208" s="8">
        <v>0.50694444444444442</v>
      </c>
      <c r="O208" s="5">
        <v>383</v>
      </c>
      <c r="P208" s="5" t="s">
        <v>446</v>
      </c>
      <c r="Q208" s="8">
        <v>0.50694444444444442</v>
      </c>
      <c r="R208" s="5">
        <v>747</v>
      </c>
      <c r="S208" s="32" t="s">
        <v>347</v>
      </c>
      <c r="T208" s="35">
        <v>0.77430555555555558</v>
      </c>
      <c r="U208" s="5">
        <v>256</v>
      </c>
      <c r="V208" s="5" t="s">
        <v>444</v>
      </c>
      <c r="W208" s="8">
        <v>0.77430555555555558</v>
      </c>
      <c r="X208" s="5">
        <v>256</v>
      </c>
      <c r="Y208" s="5" t="s">
        <v>444</v>
      </c>
      <c r="Z208" s="8">
        <v>0.77430555555555558</v>
      </c>
      <c r="AA208" s="5">
        <v>512</v>
      </c>
      <c r="AB208" s="5" t="s">
        <v>444</v>
      </c>
      <c r="AC208" s="8">
        <v>0.77430555555555558</v>
      </c>
      <c r="AD208" s="5">
        <v>1159</v>
      </c>
      <c r="AE208" s="32" t="s">
        <v>544</v>
      </c>
      <c r="AF208" s="35">
        <v>0.71111111111111114</v>
      </c>
      <c r="AG208" s="5">
        <v>88</v>
      </c>
      <c r="AH208" s="5">
        <v>88</v>
      </c>
      <c r="AI208" s="5">
        <v>176</v>
      </c>
      <c r="AJ208" s="5">
        <v>176</v>
      </c>
      <c r="AK208" s="32" t="s">
        <v>694</v>
      </c>
      <c r="AL208" s="27"/>
    </row>
    <row r="209" spans="1:38" ht="13.5" customHeight="1" x14ac:dyDescent="0.25">
      <c r="A209" s="3">
        <v>73</v>
      </c>
      <c r="B209" s="60" t="s">
        <v>21</v>
      </c>
      <c r="C209" s="60" t="s">
        <v>1171</v>
      </c>
      <c r="D209" s="60" t="s">
        <v>20</v>
      </c>
      <c r="E209" s="60" t="s">
        <v>179</v>
      </c>
      <c r="F209" s="64">
        <v>45968</v>
      </c>
      <c r="G209" s="13">
        <v>45996</v>
      </c>
      <c r="H209" s="31" t="s">
        <v>659</v>
      </c>
      <c r="I209" s="5" t="s">
        <v>659</v>
      </c>
      <c r="J209" s="5" t="s">
        <v>659</v>
      </c>
      <c r="K209" s="15" t="s">
        <v>1467</v>
      </c>
      <c r="L209" s="5">
        <v>123.98</v>
      </c>
      <c r="M209" s="5" t="s">
        <v>174</v>
      </c>
      <c r="N209" s="5" t="s">
        <v>659</v>
      </c>
      <c r="O209" s="5" t="s">
        <v>659</v>
      </c>
      <c r="P209" s="5" t="s">
        <v>659</v>
      </c>
      <c r="Q209" s="5" t="s">
        <v>659</v>
      </c>
      <c r="R209" s="5" t="s">
        <v>659</v>
      </c>
      <c r="S209" s="32" t="s">
        <v>659</v>
      </c>
      <c r="T209" s="33" t="s">
        <v>1466</v>
      </c>
      <c r="U209" s="5">
        <v>124</v>
      </c>
      <c r="V209" s="5" t="s">
        <v>1258</v>
      </c>
      <c r="W209" s="15" t="s">
        <v>1468</v>
      </c>
      <c r="X209" s="5">
        <v>146.97</v>
      </c>
      <c r="Y209" s="5" t="s">
        <v>174</v>
      </c>
      <c r="Z209" s="15" t="s">
        <v>1466</v>
      </c>
      <c r="AA209" s="5">
        <v>334.69</v>
      </c>
      <c r="AB209" s="5" t="s">
        <v>825</v>
      </c>
      <c r="AC209" s="5" t="s">
        <v>1469</v>
      </c>
      <c r="AD209" s="5">
        <v>916</v>
      </c>
      <c r="AE209" s="32" t="s">
        <v>1089</v>
      </c>
      <c r="AF209" s="35">
        <v>0.34861111111111109</v>
      </c>
      <c r="AG209" s="5">
        <v>174.99</v>
      </c>
      <c r="AH209" s="5">
        <v>174.99</v>
      </c>
      <c r="AI209" s="5">
        <v>349.98</v>
      </c>
      <c r="AJ209" s="5">
        <v>423.98</v>
      </c>
      <c r="AK209" s="32" t="s">
        <v>694</v>
      </c>
      <c r="AL209" s="27"/>
    </row>
    <row r="210" spans="1:38" ht="13.5" customHeight="1" x14ac:dyDescent="0.25">
      <c r="A210" s="3">
        <v>73</v>
      </c>
      <c r="B210" s="60"/>
      <c r="C210" s="60"/>
      <c r="D210" s="60"/>
      <c r="E210" s="60"/>
      <c r="F210" s="65"/>
      <c r="G210" s="13">
        <v>45998</v>
      </c>
      <c r="H210" s="33" t="s">
        <v>1470</v>
      </c>
      <c r="I210" s="5">
        <v>106.97</v>
      </c>
      <c r="J210" s="5" t="s">
        <v>174</v>
      </c>
      <c r="K210" s="15" t="s">
        <v>1470</v>
      </c>
      <c r="L210" s="5">
        <v>106.97</v>
      </c>
      <c r="M210" s="5" t="s">
        <v>174</v>
      </c>
      <c r="N210" s="15" t="s">
        <v>1470</v>
      </c>
      <c r="O210" s="5">
        <v>291.32</v>
      </c>
      <c r="P210" s="5" t="s">
        <v>825</v>
      </c>
      <c r="Q210" s="15" t="s">
        <v>1471</v>
      </c>
      <c r="R210" s="5">
        <v>831</v>
      </c>
      <c r="S210" s="32" t="s">
        <v>703</v>
      </c>
      <c r="T210" s="33" t="s">
        <v>1466</v>
      </c>
      <c r="U210" s="5">
        <v>169.97</v>
      </c>
      <c r="V210" s="5" t="s">
        <v>174</v>
      </c>
      <c r="W210" s="15" t="s">
        <v>1466</v>
      </c>
      <c r="X210" s="5">
        <v>169.97</v>
      </c>
      <c r="Y210" s="5" t="s">
        <v>174</v>
      </c>
      <c r="Z210" s="15" t="s">
        <v>1466</v>
      </c>
      <c r="AA210" s="5">
        <v>388.43</v>
      </c>
      <c r="AB210" s="5" t="s">
        <v>825</v>
      </c>
      <c r="AC210" s="5" t="s">
        <v>1459</v>
      </c>
      <c r="AD210" s="5">
        <v>1520</v>
      </c>
      <c r="AE210" s="32" t="s">
        <v>1089</v>
      </c>
      <c r="AF210" s="35">
        <v>0.43194444444444446</v>
      </c>
      <c r="AG210" s="5">
        <v>99.99</v>
      </c>
      <c r="AH210" s="5">
        <v>99.99</v>
      </c>
      <c r="AI210" s="5">
        <v>199.98</v>
      </c>
      <c r="AJ210" s="5">
        <v>199.98</v>
      </c>
      <c r="AK210" s="32" t="s">
        <v>694</v>
      </c>
      <c r="AL210" s="27"/>
    </row>
    <row r="211" spans="1:38" ht="13.5" customHeight="1" x14ac:dyDescent="0.25">
      <c r="A211" s="3">
        <v>73</v>
      </c>
      <c r="B211" s="60"/>
      <c r="C211" s="60"/>
      <c r="D211" s="60"/>
      <c r="E211" s="60"/>
      <c r="F211" s="65"/>
      <c r="G211" s="13">
        <v>46000</v>
      </c>
      <c r="H211" s="33" t="s">
        <v>1472</v>
      </c>
      <c r="I211" s="5">
        <v>90</v>
      </c>
      <c r="J211" s="5" t="s">
        <v>95</v>
      </c>
      <c r="K211" s="5" t="s">
        <v>659</v>
      </c>
      <c r="L211" s="5" t="s">
        <v>659</v>
      </c>
      <c r="M211" s="5" t="s">
        <v>659</v>
      </c>
      <c r="N211" s="5" t="s">
        <v>659</v>
      </c>
      <c r="O211" s="5" t="s">
        <v>659</v>
      </c>
      <c r="P211" s="5" t="s">
        <v>659</v>
      </c>
      <c r="Q211" s="5" t="s">
        <v>659</v>
      </c>
      <c r="R211" s="5" t="s">
        <v>659</v>
      </c>
      <c r="S211" s="32" t="s">
        <v>659</v>
      </c>
      <c r="T211" s="33" t="s">
        <v>1468</v>
      </c>
      <c r="U211" s="5">
        <v>117.97</v>
      </c>
      <c r="V211" s="5" t="s">
        <v>174</v>
      </c>
      <c r="W211" s="15" t="s">
        <v>1468</v>
      </c>
      <c r="X211" s="5">
        <v>117.97</v>
      </c>
      <c r="Y211" s="5" t="s">
        <v>174</v>
      </c>
      <c r="Z211" s="15" t="s">
        <v>1469</v>
      </c>
      <c r="AA211" s="5">
        <v>253.25</v>
      </c>
      <c r="AB211" s="5" t="s">
        <v>1462</v>
      </c>
      <c r="AC211" s="5" t="s">
        <v>1469</v>
      </c>
      <c r="AD211" s="5">
        <v>813</v>
      </c>
      <c r="AE211" s="32" t="s">
        <v>1089</v>
      </c>
      <c r="AF211" s="35">
        <v>0.26527777777777778</v>
      </c>
      <c r="AG211" s="5">
        <v>105.69</v>
      </c>
      <c r="AH211" s="5">
        <v>105.69</v>
      </c>
      <c r="AI211" s="5">
        <v>211.38</v>
      </c>
      <c r="AJ211" s="5">
        <v>211.38</v>
      </c>
      <c r="AK211" s="32" t="s">
        <v>694</v>
      </c>
      <c r="AL211" s="27"/>
    </row>
    <row r="212" spans="1:38" ht="13.5" customHeight="1" x14ac:dyDescent="0.25">
      <c r="A212" s="3">
        <v>74</v>
      </c>
      <c r="B212" s="60" t="s">
        <v>11</v>
      </c>
      <c r="C212" s="60" t="s">
        <v>135</v>
      </c>
      <c r="D212" s="60" t="s">
        <v>21</v>
      </c>
      <c r="E212" s="60" t="s">
        <v>1171</v>
      </c>
      <c r="F212" s="64">
        <v>45965</v>
      </c>
      <c r="G212" s="13">
        <v>45993</v>
      </c>
      <c r="H212" s="31" t="s">
        <v>659</v>
      </c>
      <c r="I212" s="5" t="s">
        <v>659</v>
      </c>
      <c r="J212" s="5" t="s">
        <v>659</v>
      </c>
      <c r="K212" s="5" t="s">
        <v>659</v>
      </c>
      <c r="L212" s="5" t="s">
        <v>659</v>
      </c>
      <c r="M212" s="5" t="s">
        <v>659</v>
      </c>
      <c r="N212" s="5" t="s">
        <v>659</v>
      </c>
      <c r="O212" s="5" t="s">
        <v>659</v>
      </c>
      <c r="P212" s="5" t="s">
        <v>659</v>
      </c>
      <c r="Q212" s="5" t="s">
        <v>659</v>
      </c>
      <c r="R212" s="5" t="s">
        <v>659</v>
      </c>
      <c r="S212" s="32" t="s">
        <v>659</v>
      </c>
      <c r="T212" s="35">
        <v>0.65277777777777779</v>
      </c>
      <c r="U212" s="5">
        <v>50</v>
      </c>
      <c r="V212" s="5" t="s">
        <v>411</v>
      </c>
      <c r="W212" s="8">
        <v>0.65277777777777779</v>
      </c>
      <c r="X212" s="5">
        <v>84</v>
      </c>
      <c r="Y212" s="5" t="s">
        <v>411</v>
      </c>
      <c r="Z212" s="8">
        <v>0.65277777777777779</v>
      </c>
      <c r="AA212" s="5">
        <v>183</v>
      </c>
      <c r="AB212" s="5" t="s">
        <v>401</v>
      </c>
      <c r="AC212" s="8">
        <v>0.87152777777777779</v>
      </c>
      <c r="AD212" s="5">
        <v>345</v>
      </c>
      <c r="AE212" s="32" t="s">
        <v>401</v>
      </c>
      <c r="AF212" s="35">
        <v>0.23680555555555555</v>
      </c>
      <c r="AG212" s="5">
        <v>60</v>
      </c>
      <c r="AH212" s="5">
        <v>60</v>
      </c>
      <c r="AI212" s="5">
        <v>120</v>
      </c>
      <c r="AJ212" s="5">
        <v>120</v>
      </c>
      <c r="AK212" s="32" t="s">
        <v>572</v>
      </c>
      <c r="AL212" s="27"/>
    </row>
    <row r="213" spans="1:38" ht="13.5" customHeight="1" x14ac:dyDescent="0.25">
      <c r="A213" s="3">
        <v>74</v>
      </c>
      <c r="B213" s="60"/>
      <c r="C213" s="60"/>
      <c r="D213" s="60"/>
      <c r="E213" s="60"/>
      <c r="F213" s="65"/>
      <c r="G213" s="13">
        <v>45995</v>
      </c>
      <c r="H213" s="31" t="s">
        <v>659</v>
      </c>
      <c r="I213" s="5" t="s">
        <v>659</v>
      </c>
      <c r="J213" s="5" t="s">
        <v>659</v>
      </c>
      <c r="K213" s="5" t="s">
        <v>659</v>
      </c>
      <c r="L213" s="5" t="s">
        <v>659</v>
      </c>
      <c r="M213" s="5" t="s">
        <v>659</v>
      </c>
      <c r="N213" s="5" t="s">
        <v>659</v>
      </c>
      <c r="O213" s="5" t="s">
        <v>659</v>
      </c>
      <c r="P213" s="5" t="s">
        <v>659</v>
      </c>
      <c r="Q213" s="5" t="s">
        <v>659</v>
      </c>
      <c r="R213" s="5" t="s">
        <v>659</v>
      </c>
      <c r="S213" s="32" t="s">
        <v>659</v>
      </c>
      <c r="T213" s="35">
        <v>0.51388888888888884</v>
      </c>
      <c r="U213" s="5">
        <v>40</v>
      </c>
      <c r="V213" s="5" t="s">
        <v>418</v>
      </c>
      <c r="W213" s="8">
        <v>0.51388888888888884</v>
      </c>
      <c r="X213" s="5">
        <v>78</v>
      </c>
      <c r="Y213" s="5" t="s">
        <v>1519</v>
      </c>
      <c r="Z213" s="8">
        <v>0.51388888888888884</v>
      </c>
      <c r="AA213" s="5">
        <v>205</v>
      </c>
      <c r="AB213" s="5" t="s">
        <v>401</v>
      </c>
      <c r="AC213" s="8">
        <v>0.51388888888888884</v>
      </c>
      <c r="AD213" s="5">
        <v>288</v>
      </c>
      <c r="AE213" s="32" t="s">
        <v>401</v>
      </c>
      <c r="AF213" s="35">
        <v>0.23680555555555555</v>
      </c>
      <c r="AG213" s="5">
        <v>60</v>
      </c>
      <c r="AH213" s="5">
        <v>60</v>
      </c>
      <c r="AI213" s="5">
        <v>120</v>
      </c>
      <c r="AJ213" s="5">
        <v>120</v>
      </c>
      <c r="AK213" s="32" t="s">
        <v>572</v>
      </c>
      <c r="AL213" s="27"/>
    </row>
    <row r="214" spans="1:38" ht="13.5" customHeight="1" x14ac:dyDescent="0.25">
      <c r="A214" s="3">
        <v>74</v>
      </c>
      <c r="B214" s="60"/>
      <c r="C214" s="60"/>
      <c r="D214" s="60"/>
      <c r="E214" s="60"/>
      <c r="F214" s="65"/>
      <c r="G214" s="13">
        <v>45997</v>
      </c>
      <c r="H214" s="31" t="s">
        <v>659</v>
      </c>
      <c r="I214" s="5" t="s">
        <v>659</v>
      </c>
      <c r="J214" s="5" t="s">
        <v>659</v>
      </c>
      <c r="K214" s="5" t="s">
        <v>659</v>
      </c>
      <c r="L214" s="5" t="s">
        <v>659</v>
      </c>
      <c r="M214" s="5" t="s">
        <v>659</v>
      </c>
      <c r="N214" s="5" t="s">
        <v>659</v>
      </c>
      <c r="O214" s="5" t="s">
        <v>659</v>
      </c>
      <c r="P214" s="5" t="s">
        <v>659</v>
      </c>
      <c r="Q214" s="5" t="s">
        <v>659</v>
      </c>
      <c r="R214" s="5" t="s">
        <v>659</v>
      </c>
      <c r="S214" s="32" t="s">
        <v>659</v>
      </c>
      <c r="T214" s="35">
        <v>0.25694444444444442</v>
      </c>
      <c r="U214" s="5">
        <v>50</v>
      </c>
      <c r="V214" s="5" t="s">
        <v>411</v>
      </c>
      <c r="W214" s="8">
        <v>0.25694444444444442</v>
      </c>
      <c r="X214" s="5">
        <v>89</v>
      </c>
      <c r="Y214" s="5" t="s">
        <v>411</v>
      </c>
      <c r="Z214" s="8">
        <v>0.4236111111111111</v>
      </c>
      <c r="AA214" s="5">
        <f>142+32</f>
        <v>174</v>
      </c>
      <c r="AB214" s="5" t="s">
        <v>368</v>
      </c>
      <c r="AC214" s="8">
        <v>0.25694444444444442</v>
      </c>
      <c r="AD214" s="5">
        <v>421</v>
      </c>
      <c r="AE214" s="32" t="s">
        <v>401</v>
      </c>
      <c r="AF214" s="35">
        <v>0.23749999999999999</v>
      </c>
      <c r="AG214" s="5">
        <v>60</v>
      </c>
      <c r="AH214" s="5">
        <v>60</v>
      </c>
      <c r="AI214" s="5">
        <v>120</v>
      </c>
      <c r="AJ214" s="5">
        <v>120</v>
      </c>
      <c r="AK214" s="32" t="s">
        <v>572</v>
      </c>
      <c r="AL214" s="27"/>
    </row>
    <row r="215" spans="1:38" ht="13.5" customHeight="1" x14ac:dyDescent="0.25">
      <c r="A215" s="3">
        <v>75</v>
      </c>
      <c r="B215" s="60" t="s">
        <v>16</v>
      </c>
      <c r="C215" s="60" t="s">
        <v>192</v>
      </c>
      <c r="D215" s="60" t="s">
        <v>11</v>
      </c>
      <c r="E215" s="60" t="s">
        <v>135</v>
      </c>
      <c r="F215" s="64">
        <v>45949</v>
      </c>
      <c r="G215" s="13">
        <v>45977</v>
      </c>
      <c r="H215" s="31" t="s">
        <v>724</v>
      </c>
      <c r="I215" s="5">
        <v>79</v>
      </c>
      <c r="J215" s="5" t="s">
        <v>88</v>
      </c>
      <c r="K215" s="5" t="s">
        <v>725</v>
      </c>
      <c r="L215" s="5">
        <v>113</v>
      </c>
      <c r="M215" s="5" t="s">
        <v>726</v>
      </c>
      <c r="N215" s="5" t="s">
        <v>659</v>
      </c>
      <c r="O215" s="5" t="s">
        <v>659</v>
      </c>
      <c r="P215" s="5" t="s">
        <v>659</v>
      </c>
      <c r="Q215" s="5" t="s">
        <v>725</v>
      </c>
      <c r="R215" s="5">
        <v>566</v>
      </c>
      <c r="S215" s="32" t="s">
        <v>267</v>
      </c>
      <c r="T215" s="31" t="s">
        <v>727</v>
      </c>
      <c r="U215" s="5">
        <v>142</v>
      </c>
      <c r="V215" s="5" t="s">
        <v>109</v>
      </c>
      <c r="W215" s="5" t="s">
        <v>727</v>
      </c>
      <c r="X215" s="5">
        <v>142</v>
      </c>
      <c r="Y215" s="5" t="s">
        <v>109</v>
      </c>
      <c r="Z215" s="5" t="s">
        <v>727</v>
      </c>
      <c r="AA215" s="5">
        <v>312.14</v>
      </c>
      <c r="AB215" s="5" t="s">
        <v>98</v>
      </c>
      <c r="AC215" s="5" t="s">
        <v>713</v>
      </c>
      <c r="AD215" s="5">
        <v>664.04</v>
      </c>
      <c r="AE215" s="32" t="s">
        <v>700</v>
      </c>
      <c r="AF215" s="31" t="s">
        <v>723</v>
      </c>
      <c r="AG215" s="5">
        <v>39.9</v>
      </c>
      <c r="AH215" s="5">
        <v>39.9</v>
      </c>
      <c r="AI215" s="5">
        <v>79.8</v>
      </c>
      <c r="AJ215" s="5">
        <v>87.8</v>
      </c>
      <c r="AK215" s="32" t="s">
        <v>715</v>
      </c>
      <c r="AL215" s="27"/>
    </row>
    <row r="216" spans="1:38" ht="13.5" customHeight="1" x14ac:dyDescent="0.25">
      <c r="A216" s="3">
        <v>75</v>
      </c>
      <c r="B216" s="60"/>
      <c r="C216" s="60"/>
      <c r="D216" s="60"/>
      <c r="E216" s="60"/>
      <c r="F216" s="64"/>
      <c r="G216" s="13">
        <v>45979</v>
      </c>
      <c r="H216" s="31" t="s">
        <v>722</v>
      </c>
      <c r="I216" s="5">
        <v>84</v>
      </c>
      <c r="J216" s="5" t="s">
        <v>88</v>
      </c>
      <c r="K216" s="5" t="s">
        <v>728</v>
      </c>
      <c r="L216" s="5">
        <v>114</v>
      </c>
      <c r="M216" s="5" t="s">
        <v>712</v>
      </c>
      <c r="N216" s="5" t="s">
        <v>729</v>
      </c>
      <c r="O216" s="5">
        <v>260.55</v>
      </c>
      <c r="P216" s="5" t="s">
        <v>712</v>
      </c>
      <c r="Q216" s="5" t="s">
        <v>729</v>
      </c>
      <c r="R216" s="5">
        <v>486.51</v>
      </c>
      <c r="S216" s="32" t="s">
        <v>712</v>
      </c>
      <c r="T216" s="31" t="s">
        <v>727</v>
      </c>
      <c r="U216" s="5">
        <v>142</v>
      </c>
      <c r="V216" s="5" t="s">
        <v>109</v>
      </c>
      <c r="W216" s="5" t="s">
        <v>727</v>
      </c>
      <c r="X216" s="5">
        <v>142</v>
      </c>
      <c r="Y216" s="5" t="s">
        <v>109</v>
      </c>
      <c r="Z216" s="5" t="s">
        <v>713</v>
      </c>
      <c r="AA216" s="5">
        <v>312.14</v>
      </c>
      <c r="AB216" s="5" t="s">
        <v>98</v>
      </c>
      <c r="AC216" s="5" t="s">
        <v>727</v>
      </c>
      <c r="AD216" s="5">
        <v>664.04</v>
      </c>
      <c r="AE216" s="32" t="s">
        <v>700</v>
      </c>
      <c r="AF216" s="31" t="s">
        <v>720</v>
      </c>
      <c r="AG216" s="5">
        <v>34.9</v>
      </c>
      <c r="AH216" s="5">
        <v>34.9</v>
      </c>
      <c r="AI216" s="5">
        <v>69.8</v>
      </c>
      <c r="AJ216" s="5">
        <v>77.8</v>
      </c>
      <c r="AK216" s="32" t="s">
        <v>715</v>
      </c>
      <c r="AL216" s="27"/>
    </row>
    <row r="217" spans="1:38" ht="13.5" customHeight="1" x14ac:dyDescent="0.25">
      <c r="A217" s="3">
        <v>75</v>
      </c>
      <c r="B217" s="60"/>
      <c r="C217" s="60"/>
      <c r="D217" s="60"/>
      <c r="E217" s="60"/>
      <c r="F217" s="64"/>
      <c r="G217" s="13">
        <v>45981</v>
      </c>
      <c r="H217" s="31" t="s">
        <v>722</v>
      </c>
      <c r="I217" s="5">
        <v>84</v>
      </c>
      <c r="J217" s="5" t="s">
        <v>88</v>
      </c>
      <c r="K217" s="5" t="s">
        <v>730</v>
      </c>
      <c r="L217" s="5">
        <v>116</v>
      </c>
      <c r="M217" s="5" t="s">
        <v>726</v>
      </c>
      <c r="N217" s="5" t="s">
        <v>731</v>
      </c>
      <c r="O217" s="5">
        <v>281</v>
      </c>
      <c r="P217" s="5" t="s">
        <v>92</v>
      </c>
      <c r="Q217" s="5" t="s">
        <v>731</v>
      </c>
      <c r="R217" s="5">
        <v>526</v>
      </c>
      <c r="S217" s="32" t="s">
        <v>92</v>
      </c>
      <c r="T217" s="31" t="s">
        <v>727</v>
      </c>
      <c r="U217" s="5">
        <v>142</v>
      </c>
      <c r="V217" s="5" t="s">
        <v>109</v>
      </c>
      <c r="W217" s="5" t="s">
        <v>727</v>
      </c>
      <c r="X217" s="5">
        <v>142</v>
      </c>
      <c r="Y217" s="5" t="s">
        <v>109</v>
      </c>
      <c r="Z217" s="5" t="s">
        <v>713</v>
      </c>
      <c r="AA217" s="5">
        <v>313.22000000000003</v>
      </c>
      <c r="AB217" s="5" t="s">
        <v>98</v>
      </c>
      <c r="AC217" s="5" t="s">
        <v>727</v>
      </c>
      <c r="AD217" s="5">
        <v>664.04</v>
      </c>
      <c r="AE217" s="32" t="s">
        <v>700</v>
      </c>
      <c r="AF217" s="31" t="s">
        <v>720</v>
      </c>
      <c r="AG217" s="5">
        <v>34.9</v>
      </c>
      <c r="AH217" s="5">
        <v>34.9</v>
      </c>
      <c r="AI217" s="5">
        <v>69.8</v>
      </c>
      <c r="AJ217" s="5">
        <v>77.8</v>
      </c>
      <c r="AK217" s="32" t="s">
        <v>715</v>
      </c>
      <c r="AL217" s="27"/>
    </row>
    <row r="218" spans="1:38" ht="13.5" customHeight="1" x14ac:dyDescent="0.25">
      <c r="A218" s="3">
        <v>76</v>
      </c>
      <c r="B218" s="60" t="s">
        <v>23</v>
      </c>
      <c r="C218" s="60" t="s">
        <v>188</v>
      </c>
      <c r="D218" s="60" t="s">
        <v>16</v>
      </c>
      <c r="E218" s="60" t="s">
        <v>192</v>
      </c>
      <c r="F218" s="64">
        <v>45970</v>
      </c>
      <c r="G218" s="13">
        <v>45998</v>
      </c>
      <c r="H218" s="31" t="s">
        <v>1287</v>
      </c>
      <c r="I218" s="5">
        <v>72.989999999999995</v>
      </c>
      <c r="J218" s="5" t="s">
        <v>88</v>
      </c>
      <c r="K218" s="5" t="s">
        <v>1287</v>
      </c>
      <c r="L218" s="5">
        <v>108.5</v>
      </c>
      <c r="M218" s="5" t="s">
        <v>95</v>
      </c>
      <c r="N218" s="5" t="s">
        <v>1287</v>
      </c>
      <c r="O218" s="5">
        <v>204.14</v>
      </c>
      <c r="P218" s="5" t="s">
        <v>95</v>
      </c>
      <c r="Q218" s="5" t="s">
        <v>1287</v>
      </c>
      <c r="R218" s="5">
        <v>418.1</v>
      </c>
      <c r="S218" s="32" t="s">
        <v>95</v>
      </c>
      <c r="T218" s="31" t="s">
        <v>1288</v>
      </c>
      <c r="U218" s="5">
        <v>135.99</v>
      </c>
      <c r="V218" s="5" t="s">
        <v>98</v>
      </c>
      <c r="W218" s="5" t="s">
        <v>1288</v>
      </c>
      <c r="X218" s="5">
        <v>135.99</v>
      </c>
      <c r="Y218" s="5" t="s">
        <v>98</v>
      </c>
      <c r="Z218" s="5" t="s">
        <v>1288</v>
      </c>
      <c r="AA218" s="5">
        <v>304.98</v>
      </c>
      <c r="AB218" s="5" t="s">
        <v>98</v>
      </c>
      <c r="AC218" s="5" t="s">
        <v>1284</v>
      </c>
      <c r="AD218" s="5">
        <v>546.99</v>
      </c>
      <c r="AE218" s="32" t="s">
        <v>98</v>
      </c>
      <c r="AF218" s="31" t="s">
        <v>1948</v>
      </c>
      <c r="AG218" s="5">
        <v>25</v>
      </c>
      <c r="AH218" s="5">
        <v>25</v>
      </c>
      <c r="AI218" s="5">
        <v>50</v>
      </c>
      <c r="AJ218" s="5">
        <v>75</v>
      </c>
      <c r="AK218" s="32" t="s">
        <v>1285</v>
      </c>
      <c r="AL218" s="27"/>
    </row>
    <row r="219" spans="1:38" ht="13.5" customHeight="1" x14ac:dyDescent="0.25">
      <c r="A219" s="3">
        <v>76</v>
      </c>
      <c r="B219" s="60"/>
      <c r="C219" s="60"/>
      <c r="D219" s="60"/>
      <c r="E219" s="60"/>
      <c r="F219" s="65"/>
      <c r="G219" s="13">
        <v>46000</v>
      </c>
      <c r="H219" s="31" t="s">
        <v>1289</v>
      </c>
      <c r="I219" s="5">
        <v>110</v>
      </c>
      <c r="J219" s="5" t="s">
        <v>95</v>
      </c>
      <c r="K219" s="5" t="s">
        <v>659</v>
      </c>
      <c r="L219" s="5" t="s">
        <v>659</v>
      </c>
      <c r="M219" s="5" t="s">
        <v>659</v>
      </c>
      <c r="N219" s="5" t="s">
        <v>659</v>
      </c>
      <c r="O219" s="5" t="s">
        <v>659</v>
      </c>
      <c r="P219" s="5" t="s">
        <v>659</v>
      </c>
      <c r="Q219" s="5" t="s">
        <v>659</v>
      </c>
      <c r="R219" s="5" t="s">
        <v>659</v>
      </c>
      <c r="S219" s="32" t="s">
        <v>659</v>
      </c>
      <c r="T219" s="31" t="s">
        <v>1284</v>
      </c>
      <c r="U219" s="5">
        <v>135.99</v>
      </c>
      <c r="V219" s="5" t="s">
        <v>98</v>
      </c>
      <c r="W219" s="5" t="s">
        <v>1284</v>
      </c>
      <c r="X219" s="5">
        <v>135.99</v>
      </c>
      <c r="Y219" s="5" t="s">
        <v>98</v>
      </c>
      <c r="Z219" s="5" t="s">
        <v>1288</v>
      </c>
      <c r="AA219" s="5">
        <v>304.98</v>
      </c>
      <c r="AB219" s="5" t="s">
        <v>98</v>
      </c>
      <c r="AC219" s="5" t="s">
        <v>1290</v>
      </c>
      <c r="AD219" s="5">
        <v>548.97</v>
      </c>
      <c r="AE219" s="32" t="s">
        <v>98</v>
      </c>
      <c r="AF219" s="31" t="s">
        <v>1948</v>
      </c>
      <c r="AG219" s="5">
        <v>25</v>
      </c>
      <c r="AH219" s="5">
        <v>25</v>
      </c>
      <c r="AI219" s="5">
        <v>50</v>
      </c>
      <c r="AJ219" s="5">
        <v>75</v>
      </c>
      <c r="AK219" s="32" t="s">
        <v>1285</v>
      </c>
      <c r="AL219" s="27"/>
    </row>
    <row r="220" spans="1:38" ht="13.5" customHeight="1" x14ac:dyDescent="0.25">
      <c r="A220" s="3">
        <v>76</v>
      </c>
      <c r="B220" s="60"/>
      <c r="C220" s="60"/>
      <c r="D220" s="60"/>
      <c r="E220" s="60"/>
      <c r="F220" s="65"/>
      <c r="G220" s="13">
        <v>46002</v>
      </c>
      <c r="H220" s="31" t="s">
        <v>1291</v>
      </c>
      <c r="I220" s="5">
        <v>101.99</v>
      </c>
      <c r="J220" s="5" t="s">
        <v>98</v>
      </c>
      <c r="K220" s="5" t="s">
        <v>659</v>
      </c>
      <c r="L220" s="5" t="s">
        <v>659</v>
      </c>
      <c r="M220" s="5" t="s">
        <v>659</v>
      </c>
      <c r="N220" s="5" t="s">
        <v>1291</v>
      </c>
      <c r="O220" s="5">
        <v>236.98</v>
      </c>
      <c r="P220" s="5" t="s">
        <v>98</v>
      </c>
      <c r="Q220" s="5" t="s">
        <v>1291</v>
      </c>
      <c r="R220" s="5">
        <v>457.97</v>
      </c>
      <c r="S220" s="32" t="s">
        <v>98</v>
      </c>
      <c r="T220" s="31" t="s">
        <v>1283</v>
      </c>
      <c r="U220" s="5">
        <v>135.99</v>
      </c>
      <c r="V220" s="5" t="s">
        <v>98</v>
      </c>
      <c r="W220" s="5" t="s">
        <v>1283</v>
      </c>
      <c r="X220" s="5">
        <v>135.99</v>
      </c>
      <c r="Y220" s="5" t="s">
        <v>98</v>
      </c>
      <c r="Z220" s="5" t="s">
        <v>1290</v>
      </c>
      <c r="AA220" s="5">
        <v>304.98</v>
      </c>
      <c r="AB220" s="5" t="s">
        <v>98</v>
      </c>
      <c r="AC220" s="5" t="s">
        <v>1283</v>
      </c>
      <c r="AD220" s="5">
        <v>644.32000000000005</v>
      </c>
      <c r="AE220" s="32" t="s">
        <v>700</v>
      </c>
      <c r="AF220" s="31" t="s">
        <v>1948</v>
      </c>
      <c r="AG220" s="5">
        <v>25</v>
      </c>
      <c r="AH220" s="5">
        <v>25</v>
      </c>
      <c r="AI220" s="5">
        <v>50</v>
      </c>
      <c r="AJ220" s="5">
        <v>75</v>
      </c>
      <c r="AK220" s="32" t="s">
        <v>1285</v>
      </c>
      <c r="AL220" s="27"/>
    </row>
    <row r="221" spans="1:38" ht="13.5" customHeight="1" x14ac:dyDescent="0.25">
      <c r="A221" s="3">
        <v>78</v>
      </c>
      <c r="B221" s="60" t="s">
        <v>18</v>
      </c>
      <c r="C221" s="60" t="s">
        <v>899</v>
      </c>
      <c r="D221" s="60" t="s">
        <v>10</v>
      </c>
      <c r="E221" s="60" t="s">
        <v>134</v>
      </c>
      <c r="F221" s="64">
        <v>45955</v>
      </c>
      <c r="G221" s="13">
        <v>45984</v>
      </c>
      <c r="H221" s="31" t="s">
        <v>115</v>
      </c>
      <c r="I221" s="5" t="s">
        <v>115</v>
      </c>
      <c r="J221" s="5" t="s">
        <v>115</v>
      </c>
      <c r="K221" s="5" t="s">
        <v>115</v>
      </c>
      <c r="L221" s="5" t="s">
        <v>115</v>
      </c>
      <c r="M221" s="5" t="s">
        <v>115</v>
      </c>
      <c r="N221" s="5" t="s">
        <v>115</v>
      </c>
      <c r="O221" s="5" t="s">
        <v>115</v>
      </c>
      <c r="P221" s="5" t="s">
        <v>115</v>
      </c>
      <c r="Q221" s="5" t="s">
        <v>115</v>
      </c>
      <c r="R221" s="5" t="s">
        <v>115</v>
      </c>
      <c r="S221" s="32" t="s">
        <v>115</v>
      </c>
      <c r="T221" s="31" t="s">
        <v>115</v>
      </c>
      <c r="U221" s="5" t="s">
        <v>115</v>
      </c>
      <c r="V221" s="5" t="s">
        <v>115</v>
      </c>
      <c r="W221" s="5" t="s">
        <v>115</v>
      </c>
      <c r="X221" s="5" t="s">
        <v>115</v>
      </c>
      <c r="Y221" s="5" t="s">
        <v>115</v>
      </c>
      <c r="Z221" s="5" t="s">
        <v>115</v>
      </c>
      <c r="AA221" s="5" t="s">
        <v>115</v>
      </c>
      <c r="AB221" s="5" t="s">
        <v>115</v>
      </c>
      <c r="AC221" s="5" t="s">
        <v>115</v>
      </c>
      <c r="AD221" s="5" t="s">
        <v>115</v>
      </c>
      <c r="AE221" s="32" t="s">
        <v>115</v>
      </c>
      <c r="AF221" s="31" t="s">
        <v>115</v>
      </c>
      <c r="AG221" s="5" t="s">
        <v>115</v>
      </c>
      <c r="AH221" s="5" t="s">
        <v>115</v>
      </c>
      <c r="AI221" s="5" t="s">
        <v>115</v>
      </c>
      <c r="AJ221" s="5" t="s">
        <v>115</v>
      </c>
      <c r="AK221" s="32" t="s">
        <v>115</v>
      </c>
      <c r="AL221" s="27" t="s">
        <v>1991</v>
      </c>
    </row>
    <row r="222" spans="1:38" ht="13.5" customHeight="1" x14ac:dyDescent="0.25">
      <c r="A222" s="3">
        <v>78</v>
      </c>
      <c r="B222" s="60"/>
      <c r="C222" s="60"/>
      <c r="D222" s="60"/>
      <c r="E222" s="60"/>
      <c r="F222" s="65"/>
      <c r="G222" s="13">
        <v>45986</v>
      </c>
      <c r="H222" s="31" t="s">
        <v>659</v>
      </c>
      <c r="I222" s="5" t="s">
        <v>659</v>
      </c>
      <c r="J222" s="5" t="s">
        <v>659</v>
      </c>
      <c r="K222" s="5" t="s">
        <v>1007</v>
      </c>
      <c r="L222" s="5" t="s">
        <v>1008</v>
      </c>
      <c r="M222" s="5" t="s">
        <v>401</v>
      </c>
      <c r="N222" s="5" t="s">
        <v>659</v>
      </c>
      <c r="O222" s="5" t="s">
        <v>659</v>
      </c>
      <c r="P222" s="5" t="s">
        <v>659</v>
      </c>
      <c r="Q222" s="5" t="s">
        <v>659</v>
      </c>
      <c r="R222" s="5" t="s">
        <v>659</v>
      </c>
      <c r="S222" s="32" t="s">
        <v>659</v>
      </c>
      <c r="T222" s="31" t="s">
        <v>992</v>
      </c>
      <c r="U222" s="5">
        <v>79.97</v>
      </c>
      <c r="V222" s="5" t="s">
        <v>368</v>
      </c>
      <c r="W222" s="5" t="s">
        <v>1009</v>
      </c>
      <c r="X222" s="5">
        <v>148.97</v>
      </c>
      <c r="Y222" s="5" t="s">
        <v>368</v>
      </c>
      <c r="Z222" s="5" t="s">
        <v>992</v>
      </c>
      <c r="AA222" s="5">
        <v>256.25</v>
      </c>
      <c r="AB222" s="5" t="s">
        <v>446</v>
      </c>
      <c r="AC222" s="5" t="s">
        <v>992</v>
      </c>
      <c r="AD222" s="5">
        <v>464.5</v>
      </c>
      <c r="AE222" s="32" t="s">
        <v>541</v>
      </c>
      <c r="AF222" s="31" t="s">
        <v>2082</v>
      </c>
      <c r="AG222" s="5">
        <v>160.99</v>
      </c>
      <c r="AH222" s="5">
        <v>160.99</v>
      </c>
      <c r="AI222" s="5">
        <v>321.98</v>
      </c>
      <c r="AJ222" s="5">
        <v>415.98</v>
      </c>
      <c r="AK222" s="32" t="s">
        <v>572</v>
      </c>
      <c r="AL222" s="27"/>
    </row>
    <row r="223" spans="1:38" ht="13.5" customHeight="1" x14ac:dyDescent="0.25">
      <c r="A223" s="3">
        <v>78</v>
      </c>
      <c r="B223" s="60"/>
      <c r="C223" s="60"/>
      <c r="D223" s="60"/>
      <c r="E223" s="60"/>
      <c r="F223" s="65"/>
      <c r="G223" s="13">
        <v>45988</v>
      </c>
      <c r="H223" s="31" t="s">
        <v>1010</v>
      </c>
      <c r="I223" s="5">
        <v>60.11</v>
      </c>
      <c r="J223" s="5" t="s">
        <v>943</v>
      </c>
      <c r="K223" s="5" t="s">
        <v>659</v>
      </c>
      <c r="L223" s="5" t="s">
        <v>659</v>
      </c>
      <c r="M223" s="5" t="s">
        <v>659</v>
      </c>
      <c r="N223" s="5" t="s">
        <v>1011</v>
      </c>
      <c r="O223" s="5">
        <v>207.61</v>
      </c>
      <c r="P223" s="5" t="s">
        <v>446</v>
      </c>
      <c r="Q223" s="5" t="s">
        <v>1011</v>
      </c>
      <c r="R223" s="5" t="s">
        <v>1012</v>
      </c>
      <c r="S223" s="32" t="s">
        <v>347</v>
      </c>
      <c r="T223" s="31" t="s">
        <v>992</v>
      </c>
      <c r="U223" s="5">
        <v>79.97</v>
      </c>
      <c r="V223" s="5" t="s">
        <v>368</v>
      </c>
      <c r="W223" s="5" t="s">
        <v>997</v>
      </c>
      <c r="X223" s="5">
        <v>130.97</v>
      </c>
      <c r="Y223" s="5" t="s">
        <v>368</v>
      </c>
      <c r="Z223" s="5" t="s">
        <v>1013</v>
      </c>
      <c r="AA223" s="5" t="s">
        <v>1014</v>
      </c>
      <c r="AB223" s="5" t="s">
        <v>446</v>
      </c>
      <c r="AC223" s="5" t="s">
        <v>1013</v>
      </c>
      <c r="AD223" s="5">
        <v>535.54</v>
      </c>
      <c r="AE223" s="32" t="s">
        <v>446</v>
      </c>
      <c r="AF223" s="31" t="s">
        <v>2082</v>
      </c>
      <c r="AG223" s="5">
        <v>201.99</v>
      </c>
      <c r="AH223" s="5">
        <v>201.99</v>
      </c>
      <c r="AI223" s="5">
        <v>403.98</v>
      </c>
      <c r="AJ223" s="5">
        <v>515.98</v>
      </c>
      <c r="AK223" s="32" t="s">
        <v>572</v>
      </c>
      <c r="AL223" s="27"/>
    </row>
    <row r="224" spans="1:38" ht="13.5" customHeight="1" x14ac:dyDescent="0.25">
      <c r="A224" s="3">
        <v>79</v>
      </c>
      <c r="B224" s="60" t="s">
        <v>33</v>
      </c>
      <c r="C224" s="60" t="s">
        <v>776</v>
      </c>
      <c r="D224" s="60" t="s">
        <v>35</v>
      </c>
      <c r="E224" s="60" t="s">
        <v>777</v>
      </c>
      <c r="F224" s="64">
        <v>45948</v>
      </c>
      <c r="G224" s="13">
        <v>45977</v>
      </c>
      <c r="H224" s="31" t="s">
        <v>659</v>
      </c>
      <c r="I224" s="5" t="s">
        <v>659</v>
      </c>
      <c r="J224" s="5" t="s">
        <v>659</v>
      </c>
      <c r="K224" s="5" t="s">
        <v>659</v>
      </c>
      <c r="L224" s="5" t="s">
        <v>659</v>
      </c>
      <c r="M224" s="5" t="s">
        <v>659</v>
      </c>
      <c r="N224" s="5" t="s">
        <v>659</v>
      </c>
      <c r="O224" s="5" t="s">
        <v>659</v>
      </c>
      <c r="P224" s="5" t="s">
        <v>659</v>
      </c>
      <c r="Q224" s="5" t="s">
        <v>659</v>
      </c>
      <c r="R224" s="5" t="s">
        <v>659</v>
      </c>
      <c r="S224" s="32" t="s">
        <v>659</v>
      </c>
      <c r="T224" s="31" t="s">
        <v>785</v>
      </c>
      <c r="U224" s="5">
        <v>171</v>
      </c>
      <c r="V224" s="5" t="s">
        <v>778</v>
      </c>
      <c r="W224" s="5" t="s">
        <v>785</v>
      </c>
      <c r="X224" s="5">
        <v>171</v>
      </c>
      <c r="Y224" s="5" t="s">
        <v>778</v>
      </c>
      <c r="Z224" s="5" t="s">
        <v>787</v>
      </c>
      <c r="AA224" s="5">
        <v>382</v>
      </c>
      <c r="AB224" s="5" t="s">
        <v>687</v>
      </c>
      <c r="AC224" s="5" t="s">
        <v>787</v>
      </c>
      <c r="AD224" s="5">
        <v>665</v>
      </c>
      <c r="AE224" s="32" t="s">
        <v>687</v>
      </c>
      <c r="AF224" s="31" t="s">
        <v>1960</v>
      </c>
      <c r="AG224" s="5">
        <v>40</v>
      </c>
      <c r="AH224" s="5">
        <v>40</v>
      </c>
      <c r="AI224" s="5">
        <v>80</v>
      </c>
      <c r="AJ224" s="5">
        <v>82</v>
      </c>
      <c r="AK224" s="32" t="s">
        <v>199</v>
      </c>
      <c r="AL224" s="27" t="s">
        <v>1962</v>
      </c>
    </row>
    <row r="225" spans="1:38" ht="13.5" customHeight="1" x14ac:dyDescent="0.25">
      <c r="A225" s="3">
        <v>79</v>
      </c>
      <c r="B225" s="60"/>
      <c r="C225" s="60"/>
      <c r="D225" s="60"/>
      <c r="E225" s="60"/>
      <c r="F225" s="65"/>
      <c r="G225" s="13">
        <v>45979</v>
      </c>
      <c r="H225" s="31" t="s">
        <v>659</v>
      </c>
      <c r="I225" s="5" t="s">
        <v>659</v>
      </c>
      <c r="J225" s="5" t="s">
        <v>659</v>
      </c>
      <c r="K225" s="5" t="s">
        <v>659</v>
      </c>
      <c r="L225" s="5" t="s">
        <v>659</v>
      </c>
      <c r="M225" s="5" t="s">
        <v>659</v>
      </c>
      <c r="N225" s="5" t="s">
        <v>659</v>
      </c>
      <c r="O225" s="5" t="s">
        <v>659</v>
      </c>
      <c r="P225" s="5" t="s">
        <v>659</v>
      </c>
      <c r="Q225" s="5" t="s">
        <v>659</v>
      </c>
      <c r="R225" s="5" t="s">
        <v>659</v>
      </c>
      <c r="S225" s="32" t="s">
        <v>659</v>
      </c>
      <c r="T225" s="31" t="s">
        <v>787</v>
      </c>
      <c r="U225" s="5">
        <v>176</v>
      </c>
      <c r="V225" s="5" t="s">
        <v>778</v>
      </c>
      <c r="W225" s="5" t="s">
        <v>787</v>
      </c>
      <c r="X225" s="5">
        <v>176</v>
      </c>
      <c r="Y225" s="5" t="s">
        <v>778</v>
      </c>
      <c r="Z225" s="5" t="s">
        <v>787</v>
      </c>
      <c r="AA225" s="5">
        <v>382</v>
      </c>
      <c r="AB225" s="5" t="s">
        <v>687</v>
      </c>
      <c r="AC225" s="5" t="s">
        <v>787</v>
      </c>
      <c r="AD225" s="5">
        <v>665</v>
      </c>
      <c r="AE225" s="32" t="s">
        <v>687</v>
      </c>
      <c r="AF225" s="31" t="s">
        <v>1961</v>
      </c>
      <c r="AG225" s="5">
        <v>40</v>
      </c>
      <c r="AH225" s="5">
        <v>40</v>
      </c>
      <c r="AI225" s="5">
        <v>80</v>
      </c>
      <c r="AJ225" s="5">
        <v>82</v>
      </c>
      <c r="AK225" s="32" t="s">
        <v>199</v>
      </c>
      <c r="AL225" s="27" t="s">
        <v>1962</v>
      </c>
    </row>
    <row r="226" spans="1:38" ht="13.5" customHeight="1" x14ac:dyDescent="0.25">
      <c r="A226" s="3">
        <v>79</v>
      </c>
      <c r="B226" s="60"/>
      <c r="C226" s="60"/>
      <c r="D226" s="60"/>
      <c r="E226" s="60"/>
      <c r="F226" s="65"/>
      <c r="G226" s="13">
        <v>45981</v>
      </c>
      <c r="H226" s="31" t="s">
        <v>659</v>
      </c>
      <c r="I226" s="5" t="s">
        <v>659</v>
      </c>
      <c r="J226" s="5" t="s">
        <v>659</v>
      </c>
      <c r="K226" s="5" t="s">
        <v>659</v>
      </c>
      <c r="L226" s="5" t="s">
        <v>659</v>
      </c>
      <c r="M226" s="5" t="s">
        <v>659</v>
      </c>
      <c r="N226" s="5" t="s">
        <v>659</v>
      </c>
      <c r="O226" s="5" t="s">
        <v>659</v>
      </c>
      <c r="P226" s="5" t="s">
        <v>659</v>
      </c>
      <c r="Q226" s="5" t="s">
        <v>659</v>
      </c>
      <c r="R226" s="5" t="s">
        <v>659</v>
      </c>
      <c r="S226" s="32" t="s">
        <v>659</v>
      </c>
      <c r="T226" s="31" t="s">
        <v>787</v>
      </c>
      <c r="U226" s="5">
        <v>176</v>
      </c>
      <c r="V226" s="5" t="s">
        <v>778</v>
      </c>
      <c r="W226" s="5" t="s">
        <v>787</v>
      </c>
      <c r="X226" s="5">
        <v>176</v>
      </c>
      <c r="Y226" s="5" t="s">
        <v>778</v>
      </c>
      <c r="Z226" s="5" t="s">
        <v>787</v>
      </c>
      <c r="AA226" s="5">
        <v>382</v>
      </c>
      <c r="AB226" s="5" t="s">
        <v>687</v>
      </c>
      <c r="AC226" s="5" t="s">
        <v>787</v>
      </c>
      <c r="AD226" s="5">
        <v>665</v>
      </c>
      <c r="AE226" s="32" t="s">
        <v>687</v>
      </c>
      <c r="AF226" s="31" t="s">
        <v>1961</v>
      </c>
      <c r="AG226" s="5">
        <v>40</v>
      </c>
      <c r="AH226" s="5">
        <v>40</v>
      </c>
      <c r="AI226" s="5">
        <v>80</v>
      </c>
      <c r="AJ226" s="5">
        <v>82</v>
      </c>
      <c r="AK226" s="32" t="s">
        <v>199</v>
      </c>
      <c r="AL226" s="27" t="s">
        <v>1962</v>
      </c>
    </row>
    <row r="227" spans="1:38" ht="13.5" customHeight="1" x14ac:dyDescent="0.25">
      <c r="A227" s="3">
        <v>81</v>
      </c>
      <c r="B227" s="60" t="s">
        <v>20</v>
      </c>
      <c r="C227" s="60" t="s">
        <v>179</v>
      </c>
      <c r="D227" s="60" t="s">
        <v>29</v>
      </c>
      <c r="E227" s="60" t="s">
        <v>780</v>
      </c>
      <c r="F227" s="64">
        <v>45977</v>
      </c>
      <c r="G227" s="13">
        <v>46005</v>
      </c>
      <c r="H227" s="31" t="s">
        <v>659</v>
      </c>
      <c r="I227" s="5" t="s">
        <v>659</v>
      </c>
      <c r="J227" s="5" t="s">
        <v>659</v>
      </c>
      <c r="K227" s="5" t="s">
        <v>659</v>
      </c>
      <c r="L227" s="5" t="s">
        <v>659</v>
      </c>
      <c r="M227" s="5" t="s">
        <v>659</v>
      </c>
      <c r="N227" s="5" t="s">
        <v>659</v>
      </c>
      <c r="O227" s="5" t="s">
        <v>659</v>
      </c>
      <c r="P227" s="5" t="s">
        <v>659</v>
      </c>
      <c r="Q227" s="5" t="s">
        <v>659</v>
      </c>
      <c r="R227" s="5" t="s">
        <v>659</v>
      </c>
      <c r="S227" s="32" t="s">
        <v>659</v>
      </c>
      <c r="T227" s="31" t="s">
        <v>1834</v>
      </c>
      <c r="U227" s="5">
        <v>63.87</v>
      </c>
      <c r="V227" s="5" t="s">
        <v>194</v>
      </c>
      <c r="W227" s="5" t="s">
        <v>1834</v>
      </c>
      <c r="X227" s="5">
        <v>63.87</v>
      </c>
      <c r="Y227" s="5" t="s">
        <v>194</v>
      </c>
      <c r="Z227" s="5" t="s">
        <v>1834</v>
      </c>
      <c r="AA227" s="5">
        <v>173.22</v>
      </c>
      <c r="AB227" s="5" t="s">
        <v>196</v>
      </c>
      <c r="AC227" s="5" t="s">
        <v>1834</v>
      </c>
      <c r="AD227" s="5">
        <v>341.07</v>
      </c>
      <c r="AE227" s="32" t="s">
        <v>196</v>
      </c>
      <c r="AF227" s="31" t="s">
        <v>1838</v>
      </c>
      <c r="AG227" s="5">
        <v>81.489999999999995</v>
      </c>
      <c r="AH227" s="5">
        <v>81.489999999999995</v>
      </c>
      <c r="AI227" s="5">
        <v>161.58000000000001</v>
      </c>
      <c r="AJ227" s="5">
        <v>162.47999999999999</v>
      </c>
      <c r="AK227" s="32" t="s">
        <v>1836</v>
      </c>
      <c r="AL227" s="27"/>
    </row>
    <row r="228" spans="1:38" ht="13.5" customHeight="1" x14ac:dyDescent="0.25">
      <c r="A228" s="3">
        <v>81</v>
      </c>
      <c r="B228" s="60"/>
      <c r="C228" s="60"/>
      <c r="D228" s="60"/>
      <c r="E228" s="60"/>
      <c r="F228" s="64"/>
      <c r="G228" s="13">
        <v>46007</v>
      </c>
      <c r="H228" s="31" t="s">
        <v>659</v>
      </c>
      <c r="I228" s="5" t="s">
        <v>659</v>
      </c>
      <c r="J228" s="5" t="s">
        <v>659</v>
      </c>
      <c r="K228" s="5" t="s">
        <v>659</v>
      </c>
      <c r="L228" s="5" t="s">
        <v>659</v>
      </c>
      <c r="M228" s="5" t="s">
        <v>659</v>
      </c>
      <c r="N228" s="5" t="s">
        <v>659</v>
      </c>
      <c r="O228" s="5" t="s">
        <v>659</v>
      </c>
      <c r="P228" s="5" t="s">
        <v>659</v>
      </c>
      <c r="Q228" s="5" t="s">
        <v>659</v>
      </c>
      <c r="R228" s="5" t="s">
        <v>659</v>
      </c>
      <c r="S228" s="32" t="s">
        <v>659</v>
      </c>
      <c r="T228" s="31" t="s">
        <v>1839</v>
      </c>
      <c r="U228" s="5">
        <v>36.99</v>
      </c>
      <c r="V228" s="5" t="s">
        <v>201</v>
      </c>
      <c r="W228" s="5" t="s">
        <v>1839</v>
      </c>
      <c r="X228" s="5">
        <v>60.39</v>
      </c>
      <c r="Y228" s="5" t="s">
        <v>201</v>
      </c>
      <c r="Z228" s="5" t="s">
        <v>1839</v>
      </c>
      <c r="AA228" s="5">
        <v>117.99</v>
      </c>
      <c r="AB228" s="5" t="s">
        <v>196</v>
      </c>
      <c r="AC228" s="5" t="s">
        <v>1839</v>
      </c>
      <c r="AD228" s="5">
        <v>245.74</v>
      </c>
      <c r="AE228" s="32" t="s">
        <v>196</v>
      </c>
      <c r="AF228" s="31" t="s">
        <v>1838</v>
      </c>
      <c r="AG228" s="5">
        <v>71.489999999999995</v>
      </c>
      <c r="AH228" s="5">
        <v>71.489999999999995</v>
      </c>
      <c r="AI228" s="5">
        <v>141.58000000000001</v>
      </c>
      <c r="AJ228" s="5">
        <v>142.47999999999999</v>
      </c>
      <c r="AK228" s="32" t="s">
        <v>1836</v>
      </c>
      <c r="AL228" s="27"/>
    </row>
    <row r="229" spans="1:38" ht="13.5" customHeight="1" x14ac:dyDescent="0.25">
      <c r="A229" s="3">
        <v>81</v>
      </c>
      <c r="B229" s="60"/>
      <c r="C229" s="60"/>
      <c r="D229" s="60"/>
      <c r="E229" s="60"/>
      <c r="F229" s="64"/>
      <c r="G229" s="13">
        <v>46009</v>
      </c>
      <c r="H229" s="31" t="s">
        <v>659</v>
      </c>
      <c r="I229" s="5" t="s">
        <v>659</v>
      </c>
      <c r="J229" s="5" t="s">
        <v>659</v>
      </c>
      <c r="K229" s="5" t="s">
        <v>659</v>
      </c>
      <c r="L229" s="5" t="s">
        <v>659</v>
      </c>
      <c r="M229" s="5" t="s">
        <v>659</v>
      </c>
      <c r="N229" s="5" t="s">
        <v>659</v>
      </c>
      <c r="O229" s="5" t="s">
        <v>659</v>
      </c>
      <c r="P229" s="5" t="s">
        <v>659</v>
      </c>
      <c r="Q229" s="5" t="s">
        <v>659</v>
      </c>
      <c r="R229" s="5" t="s">
        <v>659</v>
      </c>
      <c r="S229" s="32" t="s">
        <v>659</v>
      </c>
      <c r="T229" s="31" t="s">
        <v>1839</v>
      </c>
      <c r="U229" s="5">
        <v>37.99</v>
      </c>
      <c r="V229" s="5" t="s">
        <v>201</v>
      </c>
      <c r="W229" s="5" t="s">
        <v>1839</v>
      </c>
      <c r="X229" s="5">
        <v>61.39</v>
      </c>
      <c r="Y229" s="5" t="s">
        <v>201</v>
      </c>
      <c r="Z229" s="5" t="s">
        <v>1839</v>
      </c>
      <c r="AA229" s="5">
        <v>115.82</v>
      </c>
      <c r="AB229" s="5" t="s">
        <v>196</v>
      </c>
      <c r="AC229" s="5" t="s">
        <v>1839</v>
      </c>
      <c r="AD229" s="5">
        <v>258.95999999999998</v>
      </c>
      <c r="AE229" s="32" t="s">
        <v>201</v>
      </c>
      <c r="AF229" s="31" t="s">
        <v>1838</v>
      </c>
      <c r="AG229" s="5">
        <v>76.489999999999995</v>
      </c>
      <c r="AH229" s="5">
        <v>76.489999999999995</v>
      </c>
      <c r="AI229" s="5">
        <v>151.58000000000001</v>
      </c>
      <c r="AJ229" s="5">
        <v>152.47999999999999</v>
      </c>
      <c r="AK229" s="32" t="s">
        <v>1836</v>
      </c>
      <c r="AL229" s="27"/>
    </row>
    <row r="230" spans="1:38" ht="13.5" customHeight="1" x14ac:dyDescent="0.25">
      <c r="A230" s="3">
        <v>82</v>
      </c>
      <c r="B230" s="60" t="s">
        <v>29</v>
      </c>
      <c r="C230" s="60" t="s">
        <v>780</v>
      </c>
      <c r="D230" s="60" t="s">
        <v>30</v>
      </c>
      <c r="E230" s="60" t="s">
        <v>841</v>
      </c>
      <c r="F230" s="64">
        <v>45955</v>
      </c>
      <c r="G230" s="13">
        <v>45984</v>
      </c>
      <c r="H230" s="31" t="s">
        <v>659</v>
      </c>
      <c r="I230" s="5" t="s">
        <v>659</v>
      </c>
      <c r="J230" s="5" t="s">
        <v>659</v>
      </c>
      <c r="K230" s="5" t="s">
        <v>867</v>
      </c>
      <c r="L230" s="5">
        <v>149.30000000000001</v>
      </c>
      <c r="M230" s="5" t="s">
        <v>190</v>
      </c>
      <c r="N230" s="5" t="s">
        <v>867</v>
      </c>
      <c r="O230" s="5">
        <v>268.8</v>
      </c>
      <c r="P230" s="5" t="s">
        <v>190</v>
      </c>
      <c r="Q230" s="5" t="s">
        <v>867</v>
      </c>
      <c r="R230" s="5">
        <v>537.6</v>
      </c>
      <c r="S230" s="32" t="s">
        <v>190</v>
      </c>
      <c r="T230" s="31" t="s">
        <v>860</v>
      </c>
      <c r="U230" s="5">
        <v>55</v>
      </c>
      <c r="V230" s="5" t="s">
        <v>186</v>
      </c>
      <c r="W230" s="5" t="s">
        <v>115</v>
      </c>
      <c r="X230" s="5" t="s">
        <v>115</v>
      </c>
      <c r="Y230" s="5" t="s">
        <v>115</v>
      </c>
      <c r="Z230" s="5" t="s">
        <v>115</v>
      </c>
      <c r="AA230" s="5" t="s">
        <v>115</v>
      </c>
      <c r="AB230" s="5" t="s">
        <v>115</v>
      </c>
      <c r="AC230" s="5" t="s">
        <v>115</v>
      </c>
      <c r="AD230" s="5" t="s">
        <v>115</v>
      </c>
      <c r="AE230" s="32" t="s">
        <v>115</v>
      </c>
      <c r="AF230" s="31" t="s">
        <v>859</v>
      </c>
      <c r="AG230" s="5">
        <v>29.18</v>
      </c>
      <c r="AH230" s="5">
        <v>29.18</v>
      </c>
      <c r="AI230" s="5">
        <v>58.36</v>
      </c>
      <c r="AJ230" s="5">
        <v>95.85</v>
      </c>
      <c r="AK230" s="32" t="s">
        <v>821</v>
      </c>
      <c r="AL230" s="27"/>
    </row>
    <row r="231" spans="1:38" ht="13.5" customHeight="1" x14ac:dyDescent="0.25">
      <c r="A231" s="3">
        <v>82</v>
      </c>
      <c r="B231" s="60"/>
      <c r="C231" s="60"/>
      <c r="D231" s="60"/>
      <c r="E231" s="60"/>
      <c r="F231" s="65"/>
      <c r="G231" s="13">
        <v>45986</v>
      </c>
      <c r="H231" s="31" t="s">
        <v>856</v>
      </c>
      <c r="I231" s="5">
        <v>75</v>
      </c>
      <c r="J231" s="5" t="s">
        <v>186</v>
      </c>
      <c r="K231" s="5" t="s">
        <v>868</v>
      </c>
      <c r="L231" s="5">
        <v>91</v>
      </c>
      <c r="M231" s="5" t="s">
        <v>98</v>
      </c>
      <c r="N231" s="5" t="s">
        <v>868</v>
      </c>
      <c r="O231" s="5">
        <v>218.49</v>
      </c>
      <c r="P231" s="5" t="s">
        <v>98</v>
      </c>
      <c r="Q231" s="5" t="s">
        <v>868</v>
      </c>
      <c r="R231" s="5">
        <v>436.98</v>
      </c>
      <c r="S231" s="32" t="s">
        <v>98</v>
      </c>
      <c r="T231" s="31" t="s">
        <v>115</v>
      </c>
      <c r="U231" s="5" t="s">
        <v>115</v>
      </c>
      <c r="V231" s="5" t="s">
        <v>115</v>
      </c>
      <c r="W231" s="5" t="s">
        <v>115</v>
      </c>
      <c r="X231" s="5" t="s">
        <v>115</v>
      </c>
      <c r="Y231" s="5" t="s">
        <v>115</v>
      </c>
      <c r="Z231" s="5" t="s">
        <v>115</v>
      </c>
      <c r="AA231" s="5" t="s">
        <v>115</v>
      </c>
      <c r="AB231" s="5" t="s">
        <v>115</v>
      </c>
      <c r="AC231" s="5" t="s">
        <v>115</v>
      </c>
      <c r="AD231" s="5" t="s">
        <v>115</v>
      </c>
      <c r="AE231" s="32" t="s">
        <v>115</v>
      </c>
      <c r="AF231" s="31" t="s">
        <v>859</v>
      </c>
      <c r="AG231" s="5">
        <v>26.1</v>
      </c>
      <c r="AH231" s="5">
        <v>26.1</v>
      </c>
      <c r="AI231" s="5">
        <v>52.2</v>
      </c>
      <c r="AJ231" s="5">
        <v>79.94</v>
      </c>
      <c r="AK231" s="32" t="s">
        <v>821</v>
      </c>
      <c r="AL231" s="27"/>
    </row>
    <row r="232" spans="1:38" ht="13.5" customHeight="1" x14ac:dyDescent="0.25">
      <c r="A232" s="3">
        <v>82</v>
      </c>
      <c r="B232" s="60"/>
      <c r="C232" s="60"/>
      <c r="D232" s="60"/>
      <c r="E232" s="60"/>
      <c r="F232" s="65"/>
      <c r="G232" s="13">
        <v>45988</v>
      </c>
      <c r="H232" s="31" t="s">
        <v>868</v>
      </c>
      <c r="I232" s="5">
        <v>62</v>
      </c>
      <c r="J232" s="5" t="s">
        <v>186</v>
      </c>
      <c r="K232" s="5" t="s">
        <v>868</v>
      </c>
      <c r="L232" s="5">
        <v>62</v>
      </c>
      <c r="M232" s="5" t="s">
        <v>186</v>
      </c>
      <c r="N232" s="5" t="s">
        <v>868</v>
      </c>
      <c r="O232" s="5">
        <v>210.46</v>
      </c>
      <c r="P232" s="5" t="s">
        <v>186</v>
      </c>
      <c r="Q232" s="5" t="s">
        <v>868</v>
      </c>
      <c r="R232" s="5">
        <v>420.92</v>
      </c>
      <c r="S232" s="32" t="s">
        <v>186</v>
      </c>
      <c r="T232" s="31" t="s">
        <v>115</v>
      </c>
      <c r="U232" s="5" t="s">
        <v>115</v>
      </c>
      <c r="V232" s="5" t="s">
        <v>115</v>
      </c>
      <c r="W232" s="5" t="s">
        <v>115</v>
      </c>
      <c r="X232" s="5" t="s">
        <v>115</v>
      </c>
      <c r="Y232" s="5" t="s">
        <v>115</v>
      </c>
      <c r="Z232" s="5" t="s">
        <v>115</v>
      </c>
      <c r="AA232" s="5" t="s">
        <v>115</v>
      </c>
      <c r="AB232" s="5" t="s">
        <v>115</v>
      </c>
      <c r="AC232" s="5" t="s">
        <v>115</v>
      </c>
      <c r="AD232" s="5" t="s">
        <v>115</v>
      </c>
      <c r="AE232" s="32" t="s">
        <v>115</v>
      </c>
      <c r="AF232" s="31" t="s">
        <v>859</v>
      </c>
      <c r="AG232" s="5">
        <v>29.18</v>
      </c>
      <c r="AH232" s="5">
        <v>29.18</v>
      </c>
      <c r="AI232" s="5">
        <v>58.36</v>
      </c>
      <c r="AJ232" s="5">
        <v>87.63</v>
      </c>
      <c r="AK232" s="32" t="s">
        <v>821</v>
      </c>
      <c r="AL232" s="27"/>
    </row>
    <row r="233" spans="1:38" ht="13.5" customHeight="1" x14ac:dyDescent="0.25">
      <c r="A233" s="3">
        <v>83</v>
      </c>
      <c r="B233" s="60" t="s">
        <v>35</v>
      </c>
      <c r="C233" s="60" t="s">
        <v>777</v>
      </c>
      <c r="D233" s="60" t="s">
        <v>17</v>
      </c>
      <c r="E233" s="60" t="s">
        <v>87</v>
      </c>
      <c r="F233" s="64">
        <v>45957</v>
      </c>
      <c r="G233" s="13">
        <v>45986</v>
      </c>
      <c r="H233" s="31" t="s">
        <v>1144</v>
      </c>
      <c r="I233" s="5">
        <v>118.12</v>
      </c>
      <c r="J233" s="5" t="s">
        <v>1145</v>
      </c>
      <c r="K233" s="5" t="s">
        <v>1144</v>
      </c>
      <c r="L233" s="5">
        <v>109.05</v>
      </c>
      <c r="M233" s="5" t="s">
        <v>666</v>
      </c>
      <c r="N233" s="5" t="s">
        <v>1144</v>
      </c>
      <c r="O233" s="5">
        <v>296.7</v>
      </c>
      <c r="P233" s="5" t="s">
        <v>1145</v>
      </c>
      <c r="Q233" s="5" t="s">
        <v>1144</v>
      </c>
      <c r="R233" s="5">
        <v>554.53</v>
      </c>
      <c r="S233" s="32" t="s">
        <v>1145</v>
      </c>
      <c r="T233" s="31" t="s">
        <v>115</v>
      </c>
      <c r="U233" s="5" t="s">
        <v>115</v>
      </c>
      <c r="V233" s="5" t="s">
        <v>115</v>
      </c>
      <c r="W233" s="5" t="s">
        <v>115</v>
      </c>
      <c r="X233" s="5" t="s">
        <v>115</v>
      </c>
      <c r="Y233" s="5" t="s">
        <v>115</v>
      </c>
      <c r="Z233" s="5" t="s">
        <v>115</v>
      </c>
      <c r="AA233" s="5" t="s">
        <v>115</v>
      </c>
      <c r="AB233" s="5" t="s">
        <v>115</v>
      </c>
      <c r="AC233" s="5" t="s">
        <v>115</v>
      </c>
      <c r="AD233" s="5" t="s">
        <v>115</v>
      </c>
      <c r="AE233" s="32" t="s">
        <v>115</v>
      </c>
      <c r="AF233" s="31" t="s">
        <v>1142</v>
      </c>
      <c r="AG233" s="5">
        <v>143.69999999999999</v>
      </c>
      <c r="AH233" s="5">
        <v>143.69999999999999</v>
      </c>
      <c r="AI233" s="5">
        <v>287.39999999999998</v>
      </c>
      <c r="AJ233" s="5">
        <v>371</v>
      </c>
      <c r="AK233" s="32" t="s">
        <v>199</v>
      </c>
      <c r="AL233" s="27"/>
    </row>
    <row r="234" spans="1:38" ht="13.5" customHeight="1" x14ac:dyDescent="0.25">
      <c r="A234" s="3">
        <v>83</v>
      </c>
      <c r="B234" s="60"/>
      <c r="C234" s="60"/>
      <c r="D234" s="60"/>
      <c r="E234" s="60"/>
      <c r="F234" s="65"/>
      <c r="G234" s="13">
        <v>45988</v>
      </c>
      <c r="H234" s="31" t="s">
        <v>1146</v>
      </c>
      <c r="I234" s="5">
        <v>89.17</v>
      </c>
      <c r="J234" s="5" t="s">
        <v>201</v>
      </c>
      <c r="K234" s="5" t="s">
        <v>1147</v>
      </c>
      <c r="L234" s="5">
        <v>105.81</v>
      </c>
      <c r="M234" s="5" t="s">
        <v>666</v>
      </c>
      <c r="N234" s="5" t="s">
        <v>1144</v>
      </c>
      <c r="O234" s="5">
        <v>296.7</v>
      </c>
      <c r="P234" s="5" t="s">
        <v>1145</v>
      </c>
      <c r="Q234" s="5" t="s">
        <v>1144</v>
      </c>
      <c r="R234" s="5">
        <v>554.53</v>
      </c>
      <c r="S234" s="32" t="s">
        <v>1145</v>
      </c>
      <c r="T234" s="31" t="s">
        <v>115</v>
      </c>
      <c r="U234" s="5" t="s">
        <v>115</v>
      </c>
      <c r="V234" s="5" t="s">
        <v>115</v>
      </c>
      <c r="W234" s="5" t="s">
        <v>115</v>
      </c>
      <c r="X234" s="5" t="s">
        <v>115</v>
      </c>
      <c r="Y234" s="5" t="s">
        <v>115</v>
      </c>
      <c r="Z234" s="5" t="s">
        <v>115</v>
      </c>
      <c r="AA234" s="5" t="s">
        <v>115</v>
      </c>
      <c r="AB234" s="5" t="s">
        <v>115</v>
      </c>
      <c r="AC234" s="5" t="s">
        <v>115</v>
      </c>
      <c r="AD234" s="5" t="s">
        <v>115</v>
      </c>
      <c r="AE234" s="32" t="s">
        <v>115</v>
      </c>
      <c r="AF234" s="31" t="s">
        <v>1142</v>
      </c>
      <c r="AG234" s="5">
        <v>142.69999999999999</v>
      </c>
      <c r="AH234" s="5">
        <v>142.69999999999999</v>
      </c>
      <c r="AI234" s="5">
        <v>285.39999999999998</v>
      </c>
      <c r="AJ234" s="5">
        <v>373</v>
      </c>
      <c r="AK234" s="32" t="s">
        <v>199</v>
      </c>
      <c r="AL234" s="27"/>
    </row>
    <row r="235" spans="1:38" ht="13.5" customHeight="1" x14ac:dyDescent="0.25">
      <c r="A235" s="3">
        <v>83</v>
      </c>
      <c r="B235" s="60"/>
      <c r="C235" s="60"/>
      <c r="D235" s="60"/>
      <c r="E235" s="60"/>
      <c r="F235" s="65"/>
      <c r="G235" s="13">
        <v>45990</v>
      </c>
      <c r="H235" s="31" t="s">
        <v>1148</v>
      </c>
      <c r="I235" s="5">
        <v>88.81</v>
      </c>
      <c r="J235" s="5" t="s">
        <v>678</v>
      </c>
      <c r="K235" s="5" t="s">
        <v>1149</v>
      </c>
      <c r="L235" s="5">
        <v>103.43</v>
      </c>
      <c r="M235" s="5" t="s">
        <v>1150</v>
      </c>
      <c r="N235" s="5" t="s">
        <v>1151</v>
      </c>
      <c r="O235" s="5">
        <v>275</v>
      </c>
      <c r="P235" s="5" t="s">
        <v>201</v>
      </c>
      <c r="Q235" s="5" t="s">
        <v>1151</v>
      </c>
      <c r="R235" s="5">
        <v>550</v>
      </c>
      <c r="S235" s="32" t="s">
        <v>201</v>
      </c>
      <c r="T235" s="31" t="s">
        <v>115</v>
      </c>
      <c r="U235" s="5" t="s">
        <v>115</v>
      </c>
      <c r="V235" s="5" t="s">
        <v>115</v>
      </c>
      <c r="W235" s="5" t="s">
        <v>115</v>
      </c>
      <c r="X235" s="5" t="s">
        <v>115</v>
      </c>
      <c r="Y235" s="5" t="s">
        <v>115</v>
      </c>
      <c r="Z235" s="5" t="s">
        <v>115</v>
      </c>
      <c r="AA235" s="5" t="s">
        <v>115</v>
      </c>
      <c r="AB235" s="5" t="s">
        <v>115</v>
      </c>
      <c r="AC235" s="5" t="s">
        <v>115</v>
      </c>
      <c r="AD235" s="5" t="s">
        <v>115</v>
      </c>
      <c r="AE235" s="32" t="s">
        <v>115</v>
      </c>
      <c r="AF235" s="31" t="s">
        <v>1143</v>
      </c>
      <c r="AG235" s="5">
        <v>142.69999999999999</v>
      </c>
      <c r="AH235" s="5">
        <v>142.69999999999999</v>
      </c>
      <c r="AI235" s="5">
        <v>285.39999999999998</v>
      </c>
      <c r="AJ235" s="5">
        <v>381</v>
      </c>
      <c r="AK235" s="32" t="s">
        <v>199</v>
      </c>
      <c r="AL235" s="27"/>
    </row>
    <row r="236" spans="1:38" ht="13.5" customHeight="1" x14ac:dyDescent="0.25">
      <c r="A236" s="3">
        <v>84</v>
      </c>
      <c r="B236" s="60" t="s">
        <v>35</v>
      </c>
      <c r="C236" s="60" t="s">
        <v>777</v>
      </c>
      <c r="D236" s="60" t="s">
        <v>37</v>
      </c>
      <c r="E236" s="60" t="s">
        <v>914</v>
      </c>
      <c r="F236" s="64">
        <v>45960</v>
      </c>
      <c r="G236" s="13">
        <v>45989</v>
      </c>
      <c r="H236" s="31" t="s">
        <v>1238</v>
      </c>
      <c r="I236" s="5">
        <v>125</v>
      </c>
      <c r="J236" s="5" t="s">
        <v>1198</v>
      </c>
      <c r="K236" s="5" t="s">
        <v>1238</v>
      </c>
      <c r="L236" s="5">
        <v>125</v>
      </c>
      <c r="M236" s="5" t="s">
        <v>1198</v>
      </c>
      <c r="N236" s="5" t="s">
        <v>1238</v>
      </c>
      <c r="O236" s="5">
        <v>307</v>
      </c>
      <c r="P236" s="5" t="s">
        <v>1198</v>
      </c>
      <c r="Q236" s="5" t="s">
        <v>1238</v>
      </c>
      <c r="R236" s="5">
        <v>544</v>
      </c>
      <c r="S236" s="32" t="s">
        <v>1198</v>
      </c>
      <c r="T236" s="31" t="s">
        <v>115</v>
      </c>
      <c r="U236" s="5" t="s">
        <v>115</v>
      </c>
      <c r="V236" s="5" t="s">
        <v>115</v>
      </c>
      <c r="W236" s="5" t="s">
        <v>115</v>
      </c>
      <c r="X236" s="5" t="s">
        <v>115</v>
      </c>
      <c r="Y236" s="5" t="s">
        <v>115</v>
      </c>
      <c r="Z236" s="5" t="s">
        <v>115</v>
      </c>
      <c r="AA236" s="5" t="s">
        <v>115</v>
      </c>
      <c r="AB236" s="5" t="s">
        <v>115</v>
      </c>
      <c r="AC236" s="5" t="s">
        <v>115</v>
      </c>
      <c r="AD236" s="5" t="s">
        <v>115</v>
      </c>
      <c r="AE236" s="32" t="s">
        <v>115</v>
      </c>
      <c r="AF236" s="31" t="s">
        <v>115</v>
      </c>
      <c r="AG236" s="5" t="s">
        <v>115</v>
      </c>
      <c r="AH236" s="5" t="s">
        <v>115</v>
      </c>
      <c r="AI236" s="5" t="s">
        <v>115</v>
      </c>
      <c r="AJ236" s="5" t="s">
        <v>115</v>
      </c>
      <c r="AK236" s="32" t="s">
        <v>115</v>
      </c>
      <c r="AL236" s="27" t="s">
        <v>1913</v>
      </c>
    </row>
    <row r="237" spans="1:38" ht="13.5" customHeight="1" x14ac:dyDescent="0.25">
      <c r="A237" s="3">
        <v>84</v>
      </c>
      <c r="B237" s="60"/>
      <c r="C237" s="60"/>
      <c r="D237" s="60"/>
      <c r="E237" s="60"/>
      <c r="F237" s="65"/>
      <c r="G237" s="13">
        <v>45991</v>
      </c>
      <c r="H237" s="31" t="s">
        <v>1239</v>
      </c>
      <c r="I237" s="5">
        <v>86</v>
      </c>
      <c r="J237" s="5" t="s">
        <v>446</v>
      </c>
      <c r="K237" s="5" t="s">
        <v>1239</v>
      </c>
      <c r="L237" s="5">
        <v>132</v>
      </c>
      <c r="M237" s="5" t="s">
        <v>446</v>
      </c>
      <c r="N237" s="5" t="s">
        <v>1237</v>
      </c>
      <c r="O237" s="5">
        <v>427</v>
      </c>
      <c r="P237" s="5" t="s">
        <v>203</v>
      </c>
      <c r="Q237" s="5" t="s">
        <v>1237</v>
      </c>
      <c r="R237" s="5">
        <v>825</v>
      </c>
      <c r="S237" s="32" t="s">
        <v>203</v>
      </c>
      <c r="T237" s="31" t="s">
        <v>115</v>
      </c>
      <c r="U237" s="5" t="s">
        <v>115</v>
      </c>
      <c r="V237" s="5" t="s">
        <v>115</v>
      </c>
      <c r="W237" s="5" t="s">
        <v>115</v>
      </c>
      <c r="X237" s="5" t="s">
        <v>115</v>
      </c>
      <c r="Y237" s="5" t="s">
        <v>115</v>
      </c>
      <c r="Z237" s="5" t="s">
        <v>115</v>
      </c>
      <c r="AA237" s="5" t="s">
        <v>115</v>
      </c>
      <c r="AB237" s="5" t="s">
        <v>115</v>
      </c>
      <c r="AC237" s="5" t="s">
        <v>115</v>
      </c>
      <c r="AD237" s="5" t="s">
        <v>115</v>
      </c>
      <c r="AE237" s="32" t="s">
        <v>115</v>
      </c>
      <c r="AF237" s="31" t="s">
        <v>115</v>
      </c>
      <c r="AG237" s="5" t="s">
        <v>115</v>
      </c>
      <c r="AH237" s="5" t="s">
        <v>115</v>
      </c>
      <c r="AI237" s="5" t="s">
        <v>115</v>
      </c>
      <c r="AJ237" s="5" t="s">
        <v>115</v>
      </c>
      <c r="AK237" s="32" t="s">
        <v>115</v>
      </c>
      <c r="AL237" s="27" t="s">
        <v>1913</v>
      </c>
    </row>
    <row r="238" spans="1:38" ht="13.5" customHeight="1" x14ac:dyDescent="0.25">
      <c r="A238" s="3">
        <v>84</v>
      </c>
      <c r="B238" s="60"/>
      <c r="C238" s="60"/>
      <c r="D238" s="60"/>
      <c r="E238" s="60"/>
      <c r="F238" s="65"/>
      <c r="G238" s="13">
        <v>45993</v>
      </c>
      <c r="H238" s="31" t="s">
        <v>1237</v>
      </c>
      <c r="I238" s="5">
        <v>120</v>
      </c>
      <c r="J238" s="5" t="s">
        <v>203</v>
      </c>
      <c r="K238" s="5" t="s">
        <v>1237</v>
      </c>
      <c r="L238" s="5">
        <v>120</v>
      </c>
      <c r="M238" s="5" t="s">
        <v>203</v>
      </c>
      <c r="N238" s="5" t="s">
        <v>1237</v>
      </c>
      <c r="O238" s="5">
        <v>327</v>
      </c>
      <c r="P238" s="5" t="s">
        <v>203</v>
      </c>
      <c r="Q238" s="5" t="s">
        <v>1237</v>
      </c>
      <c r="R238" s="5">
        <v>629</v>
      </c>
      <c r="S238" s="32" t="s">
        <v>203</v>
      </c>
      <c r="T238" s="31" t="s">
        <v>115</v>
      </c>
      <c r="U238" s="5" t="s">
        <v>115</v>
      </c>
      <c r="V238" s="5" t="s">
        <v>115</v>
      </c>
      <c r="W238" s="5" t="s">
        <v>115</v>
      </c>
      <c r="X238" s="5" t="s">
        <v>115</v>
      </c>
      <c r="Y238" s="5" t="s">
        <v>115</v>
      </c>
      <c r="Z238" s="5" t="s">
        <v>115</v>
      </c>
      <c r="AA238" s="5" t="s">
        <v>115</v>
      </c>
      <c r="AB238" s="5" t="s">
        <v>115</v>
      </c>
      <c r="AC238" s="5" t="s">
        <v>115</v>
      </c>
      <c r="AD238" s="5" t="s">
        <v>115</v>
      </c>
      <c r="AE238" s="32" t="s">
        <v>115</v>
      </c>
      <c r="AF238" s="31" t="s">
        <v>1231</v>
      </c>
      <c r="AG238" s="5">
        <v>60</v>
      </c>
      <c r="AH238" s="5">
        <v>60</v>
      </c>
      <c r="AI238" s="5">
        <v>120</v>
      </c>
      <c r="AJ238" s="5">
        <v>120</v>
      </c>
      <c r="AK238" s="32" t="s">
        <v>1232</v>
      </c>
      <c r="AL238" s="27" t="s">
        <v>1233</v>
      </c>
    </row>
    <row r="239" spans="1:38" ht="13.5" customHeight="1" x14ac:dyDescent="0.25">
      <c r="A239" s="3">
        <v>85</v>
      </c>
      <c r="B239" s="60" t="s">
        <v>14</v>
      </c>
      <c r="C239" s="60" t="s">
        <v>746</v>
      </c>
      <c r="D239" s="60" t="s">
        <v>40</v>
      </c>
      <c r="E239" s="60" t="s">
        <v>479</v>
      </c>
      <c r="F239" s="64">
        <v>45944</v>
      </c>
      <c r="G239" s="13">
        <v>45973</v>
      </c>
      <c r="H239" s="31" t="s">
        <v>762</v>
      </c>
      <c r="I239" s="5">
        <v>100</v>
      </c>
      <c r="J239" s="5" t="s">
        <v>763</v>
      </c>
      <c r="K239" s="5" t="s">
        <v>762</v>
      </c>
      <c r="L239" s="5">
        <v>100</v>
      </c>
      <c r="M239" s="5" t="s">
        <v>763</v>
      </c>
      <c r="N239" s="5" t="s">
        <v>762</v>
      </c>
      <c r="O239" s="5">
        <v>200</v>
      </c>
      <c r="P239" s="5" t="s">
        <v>763</v>
      </c>
      <c r="Q239" s="5" t="s">
        <v>762</v>
      </c>
      <c r="R239" s="5">
        <v>362</v>
      </c>
      <c r="S239" s="32" t="s">
        <v>763</v>
      </c>
      <c r="T239" s="31" t="s">
        <v>115</v>
      </c>
      <c r="U239" s="5" t="s">
        <v>115</v>
      </c>
      <c r="V239" s="5" t="s">
        <v>115</v>
      </c>
      <c r="W239" s="5" t="s">
        <v>115</v>
      </c>
      <c r="X239" s="5" t="s">
        <v>115</v>
      </c>
      <c r="Y239" s="5" t="s">
        <v>115</v>
      </c>
      <c r="Z239" s="5" t="s">
        <v>115</v>
      </c>
      <c r="AA239" s="5" t="s">
        <v>115</v>
      </c>
      <c r="AB239" s="5" t="s">
        <v>115</v>
      </c>
      <c r="AC239" s="5" t="s">
        <v>115</v>
      </c>
      <c r="AD239" s="5" t="s">
        <v>115</v>
      </c>
      <c r="AE239" s="32" t="s">
        <v>115</v>
      </c>
      <c r="AF239" s="31" t="s">
        <v>115</v>
      </c>
      <c r="AG239" s="5" t="s">
        <v>115</v>
      </c>
      <c r="AH239" s="5" t="s">
        <v>115</v>
      </c>
      <c r="AI239" s="5" t="s">
        <v>115</v>
      </c>
      <c r="AJ239" s="5" t="s">
        <v>115</v>
      </c>
      <c r="AK239" s="32" t="s">
        <v>115</v>
      </c>
      <c r="AL239" s="27" t="s">
        <v>1913</v>
      </c>
    </row>
    <row r="240" spans="1:38" ht="13.5" customHeight="1" x14ac:dyDescent="0.25">
      <c r="A240" s="3">
        <v>85</v>
      </c>
      <c r="B240" s="60"/>
      <c r="C240" s="60"/>
      <c r="D240" s="60"/>
      <c r="E240" s="60"/>
      <c r="F240" s="64"/>
      <c r="G240" s="13">
        <v>45975</v>
      </c>
      <c r="H240" s="31" t="s">
        <v>765</v>
      </c>
      <c r="I240" s="5">
        <v>154</v>
      </c>
      <c r="J240" s="5" t="s">
        <v>700</v>
      </c>
      <c r="K240" s="5" t="s">
        <v>765</v>
      </c>
      <c r="L240" s="5">
        <v>154</v>
      </c>
      <c r="M240" s="5" t="s">
        <v>700</v>
      </c>
      <c r="N240" s="5" t="s">
        <v>765</v>
      </c>
      <c r="O240" s="5">
        <v>361.4</v>
      </c>
      <c r="P240" s="5" t="s">
        <v>700</v>
      </c>
      <c r="Q240" s="5" t="s">
        <v>765</v>
      </c>
      <c r="R240" s="5">
        <v>722.8</v>
      </c>
      <c r="S240" s="32" t="s">
        <v>700</v>
      </c>
      <c r="T240" s="31" t="s">
        <v>115</v>
      </c>
      <c r="U240" s="5" t="s">
        <v>115</v>
      </c>
      <c r="V240" s="5" t="s">
        <v>115</v>
      </c>
      <c r="W240" s="5" t="s">
        <v>115</v>
      </c>
      <c r="X240" s="5" t="s">
        <v>115</v>
      </c>
      <c r="Y240" s="5" t="s">
        <v>115</v>
      </c>
      <c r="Z240" s="5" t="s">
        <v>115</v>
      </c>
      <c r="AA240" s="5" t="s">
        <v>115</v>
      </c>
      <c r="AB240" s="5" t="s">
        <v>115</v>
      </c>
      <c r="AC240" s="5" t="s">
        <v>115</v>
      </c>
      <c r="AD240" s="5" t="s">
        <v>115</v>
      </c>
      <c r="AE240" s="32" t="s">
        <v>115</v>
      </c>
      <c r="AF240" s="31" t="s">
        <v>115</v>
      </c>
      <c r="AG240" s="5" t="s">
        <v>115</v>
      </c>
      <c r="AH240" s="5" t="s">
        <v>115</v>
      </c>
      <c r="AI240" s="5" t="s">
        <v>115</v>
      </c>
      <c r="AJ240" s="5" t="s">
        <v>115</v>
      </c>
      <c r="AK240" s="32" t="s">
        <v>115</v>
      </c>
      <c r="AL240" s="27" t="s">
        <v>1913</v>
      </c>
    </row>
    <row r="241" spans="1:38" ht="13.5" customHeight="1" x14ac:dyDescent="0.25">
      <c r="A241" s="3">
        <v>85</v>
      </c>
      <c r="B241" s="60"/>
      <c r="C241" s="60"/>
      <c r="D241" s="60"/>
      <c r="E241" s="60"/>
      <c r="F241" s="64"/>
      <c r="G241" s="13">
        <v>45977</v>
      </c>
      <c r="H241" s="31" t="s">
        <v>762</v>
      </c>
      <c r="I241" s="5">
        <v>138</v>
      </c>
      <c r="J241" s="5" t="s">
        <v>763</v>
      </c>
      <c r="K241" s="5" t="s">
        <v>762</v>
      </c>
      <c r="L241" s="5">
        <v>138</v>
      </c>
      <c r="M241" s="5" t="s">
        <v>763</v>
      </c>
      <c r="N241" s="5" t="s">
        <v>762</v>
      </c>
      <c r="O241" s="5">
        <v>257</v>
      </c>
      <c r="P241" s="5" t="s">
        <v>763</v>
      </c>
      <c r="Q241" s="5" t="s">
        <v>762</v>
      </c>
      <c r="R241" s="5">
        <v>475</v>
      </c>
      <c r="S241" s="32" t="s">
        <v>763</v>
      </c>
      <c r="T241" s="31" t="s">
        <v>115</v>
      </c>
      <c r="U241" s="5" t="s">
        <v>115</v>
      </c>
      <c r="V241" s="5" t="s">
        <v>115</v>
      </c>
      <c r="W241" s="5" t="s">
        <v>115</v>
      </c>
      <c r="X241" s="5" t="s">
        <v>115</v>
      </c>
      <c r="Y241" s="5" t="s">
        <v>115</v>
      </c>
      <c r="Z241" s="5" t="s">
        <v>115</v>
      </c>
      <c r="AA241" s="5" t="s">
        <v>115</v>
      </c>
      <c r="AB241" s="5" t="s">
        <v>115</v>
      </c>
      <c r="AC241" s="5" t="s">
        <v>115</v>
      </c>
      <c r="AD241" s="5" t="s">
        <v>115</v>
      </c>
      <c r="AE241" s="32" t="s">
        <v>115</v>
      </c>
      <c r="AF241" s="31" t="s">
        <v>115</v>
      </c>
      <c r="AG241" s="5" t="s">
        <v>115</v>
      </c>
      <c r="AH241" s="5" t="s">
        <v>115</v>
      </c>
      <c r="AI241" s="5" t="s">
        <v>115</v>
      </c>
      <c r="AJ241" s="5" t="s">
        <v>115</v>
      </c>
      <c r="AK241" s="32" t="s">
        <v>115</v>
      </c>
      <c r="AL241" s="27" t="s">
        <v>1913</v>
      </c>
    </row>
    <row r="242" spans="1:38" ht="13.5" customHeight="1" x14ac:dyDescent="0.25">
      <c r="A242" s="3">
        <v>86</v>
      </c>
      <c r="B242" s="60" t="s">
        <v>35</v>
      </c>
      <c r="C242" s="60" t="s">
        <v>777</v>
      </c>
      <c r="D242" s="60" t="s">
        <v>38</v>
      </c>
      <c r="E242" s="60" t="s">
        <v>135</v>
      </c>
      <c r="F242" s="64">
        <v>45957</v>
      </c>
      <c r="G242" s="13">
        <v>45986</v>
      </c>
      <c r="H242" s="31" t="s">
        <v>659</v>
      </c>
      <c r="I242" s="5" t="s">
        <v>659</v>
      </c>
      <c r="J242" s="5" t="s">
        <v>659</v>
      </c>
      <c r="K242" s="5" t="s">
        <v>659</v>
      </c>
      <c r="L242" s="5" t="s">
        <v>659</v>
      </c>
      <c r="M242" s="5" t="s">
        <v>659</v>
      </c>
      <c r="N242" s="5" t="s">
        <v>659</v>
      </c>
      <c r="O242" s="5" t="s">
        <v>659</v>
      </c>
      <c r="P242" s="5" t="s">
        <v>659</v>
      </c>
      <c r="Q242" s="5" t="s">
        <v>659</v>
      </c>
      <c r="R242" s="5" t="s">
        <v>659</v>
      </c>
      <c r="S242" s="32" t="s">
        <v>659</v>
      </c>
      <c r="T242" s="31" t="s">
        <v>1784</v>
      </c>
      <c r="U242" s="5">
        <v>102.99</v>
      </c>
      <c r="V242" s="5" t="s">
        <v>98</v>
      </c>
      <c r="W242" s="5" t="s">
        <v>1784</v>
      </c>
      <c r="X242" s="5">
        <v>145.99</v>
      </c>
      <c r="Y242" s="5" t="s">
        <v>98</v>
      </c>
      <c r="Z242" s="5" t="s">
        <v>1784</v>
      </c>
      <c r="AA242" s="5">
        <v>248.98</v>
      </c>
      <c r="AB242" s="5" t="s">
        <v>98</v>
      </c>
      <c r="AC242" s="5" t="s">
        <v>1784</v>
      </c>
      <c r="AD242" s="5">
        <v>497.96</v>
      </c>
      <c r="AE242" s="32" t="s">
        <v>98</v>
      </c>
      <c r="AF242" s="31" t="s">
        <v>1964</v>
      </c>
      <c r="AG242" s="5">
        <v>29.99</v>
      </c>
      <c r="AH242" s="5">
        <v>29.99</v>
      </c>
      <c r="AI242" s="5">
        <v>59.98</v>
      </c>
      <c r="AJ242" s="5">
        <v>59.98</v>
      </c>
      <c r="AK242" s="32" t="s">
        <v>694</v>
      </c>
      <c r="AL242" s="27"/>
    </row>
    <row r="243" spans="1:38" ht="13.5" customHeight="1" x14ac:dyDescent="0.25">
      <c r="A243" s="3">
        <v>86</v>
      </c>
      <c r="B243" s="60"/>
      <c r="C243" s="60"/>
      <c r="D243" s="60"/>
      <c r="E243" s="60"/>
      <c r="F243" s="65"/>
      <c r="G243" s="13">
        <v>45988</v>
      </c>
      <c r="H243" s="31" t="s">
        <v>659</v>
      </c>
      <c r="I243" s="5" t="s">
        <v>659</v>
      </c>
      <c r="J243" s="5" t="s">
        <v>659</v>
      </c>
      <c r="K243" s="5" t="s">
        <v>659</v>
      </c>
      <c r="L243" s="5" t="s">
        <v>659</v>
      </c>
      <c r="M243" s="5" t="s">
        <v>659</v>
      </c>
      <c r="N243" s="5" t="s">
        <v>659</v>
      </c>
      <c r="O243" s="5" t="s">
        <v>659</v>
      </c>
      <c r="P243" s="5" t="s">
        <v>659</v>
      </c>
      <c r="Q243" s="5" t="s">
        <v>659</v>
      </c>
      <c r="R243" s="5" t="s">
        <v>659</v>
      </c>
      <c r="S243" s="32" t="s">
        <v>659</v>
      </c>
      <c r="T243" s="31" t="s">
        <v>1784</v>
      </c>
      <c r="U243" s="5">
        <v>102.99</v>
      </c>
      <c r="V243" s="5" t="s">
        <v>98</v>
      </c>
      <c r="W243" s="5" t="s">
        <v>1784</v>
      </c>
      <c r="X243" s="5">
        <v>145.99</v>
      </c>
      <c r="Y243" s="5" t="s">
        <v>98</v>
      </c>
      <c r="Z243" s="5" t="s">
        <v>1784</v>
      </c>
      <c r="AA243" s="5">
        <v>248.98</v>
      </c>
      <c r="AB243" s="5" t="s">
        <v>98</v>
      </c>
      <c r="AC243" s="5" t="s">
        <v>1784</v>
      </c>
      <c r="AD243" s="5">
        <v>497.96</v>
      </c>
      <c r="AE243" s="32" t="s">
        <v>98</v>
      </c>
      <c r="AF243" s="31" t="s">
        <v>1965</v>
      </c>
      <c r="AG243" s="5">
        <v>37.99</v>
      </c>
      <c r="AH243" s="5">
        <v>37.99</v>
      </c>
      <c r="AI243" s="5">
        <v>75.98</v>
      </c>
      <c r="AJ243" s="5">
        <v>75.98</v>
      </c>
      <c r="AK243" s="32" t="s">
        <v>694</v>
      </c>
      <c r="AL243" s="27"/>
    </row>
    <row r="244" spans="1:38" ht="13.5" customHeight="1" x14ac:dyDescent="0.25">
      <c r="A244" s="3">
        <v>86</v>
      </c>
      <c r="B244" s="60"/>
      <c r="C244" s="60"/>
      <c r="D244" s="60"/>
      <c r="E244" s="60"/>
      <c r="F244" s="65"/>
      <c r="G244" s="13">
        <v>45990</v>
      </c>
      <c r="H244" s="31" t="s">
        <v>659</v>
      </c>
      <c r="I244" s="5" t="s">
        <v>659</v>
      </c>
      <c r="J244" s="5" t="s">
        <v>659</v>
      </c>
      <c r="K244" s="5" t="s">
        <v>659</v>
      </c>
      <c r="L244" s="5" t="s">
        <v>659</v>
      </c>
      <c r="M244" s="5" t="s">
        <v>659</v>
      </c>
      <c r="N244" s="5" t="s">
        <v>659</v>
      </c>
      <c r="O244" s="5" t="s">
        <v>659</v>
      </c>
      <c r="P244" s="5" t="s">
        <v>659</v>
      </c>
      <c r="Q244" s="5" t="s">
        <v>659</v>
      </c>
      <c r="R244" s="5" t="s">
        <v>659</v>
      </c>
      <c r="S244" s="32" t="s">
        <v>659</v>
      </c>
      <c r="T244" s="31" t="s">
        <v>1784</v>
      </c>
      <c r="U244" s="5">
        <v>102.99</v>
      </c>
      <c r="V244" s="5" t="s">
        <v>98</v>
      </c>
      <c r="W244" s="5" t="s">
        <v>1784</v>
      </c>
      <c r="X244" s="5">
        <v>145.99</v>
      </c>
      <c r="Y244" s="5" t="s">
        <v>98</v>
      </c>
      <c r="Z244" s="5" t="s">
        <v>1784</v>
      </c>
      <c r="AA244" s="5">
        <v>248.98</v>
      </c>
      <c r="AB244" s="5" t="s">
        <v>98</v>
      </c>
      <c r="AC244" s="5" t="s">
        <v>1784</v>
      </c>
      <c r="AD244" s="5">
        <v>497.96</v>
      </c>
      <c r="AE244" s="32" t="s">
        <v>98</v>
      </c>
      <c r="AF244" s="31" t="s">
        <v>1965</v>
      </c>
      <c r="AG244" s="5">
        <v>29.99</v>
      </c>
      <c r="AH244" s="5">
        <v>29.99</v>
      </c>
      <c r="AI244" s="5">
        <v>59.98</v>
      </c>
      <c r="AJ244" s="5">
        <v>59.98</v>
      </c>
      <c r="AK244" s="32" t="s">
        <v>694</v>
      </c>
      <c r="AL244" s="27"/>
    </row>
    <row r="245" spans="1:38" ht="13.5" customHeight="1" x14ac:dyDescent="0.25">
      <c r="A245" s="3">
        <v>87</v>
      </c>
      <c r="B245" s="60" t="s">
        <v>14</v>
      </c>
      <c r="C245" s="60" t="s">
        <v>746</v>
      </c>
      <c r="D245" s="60" t="s">
        <v>27</v>
      </c>
      <c r="E245" s="60" t="s">
        <v>135</v>
      </c>
      <c r="F245" s="64">
        <v>45950</v>
      </c>
      <c r="G245" s="13">
        <v>45979</v>
      </c>
      <c r="H245" s="31" t="s">
        <v>759</v>
      </c>
      <c r="I245" s="5">
        <v>154</v>
      </c>
      <c r="J245" s="5" t="s">
        <v>267</v>
      </c>
      <c r="K245" s="5" t="s">
        <v>759</v>
      </c>
      <c r="L245" s="5">
        <v>154</v>
      </c>
      <c r="M245" s="5" t="s">
        <v>267</v>
      </c>
      <c r="N245" s="5" t="s">
        <v>759</v>
      </c>
      <c r="O245" s="5">
        <v>397.12</v>
      </c>
      <c r="P245" s="5" t="s">
        <v>267</v>
      </c>
      <c r="Q245" s="5" t="s">
        <v>759</v>
      </c>
      <c r="R245" s="5">
        <v>734.24</v>
      </c>
      <c r="S245" s="32" t="s">
        <v>267</v>
      </c>
      <c r="T245" s="31" t="s">
        <v>115</v>
      </c>
      <c r="U245" s="5" t="s">
        <v>115</v>
      </c>
      <c r="V245" s="5" t="s">
        <v>115</v>
      </c>
      <c r="W245" s="5" t="s">
        <v>115</v>
      </c>
      <c r="X245" s="5" t="s">
        <v>115</v>
      </c>
      <c r="Y245" s="5" t="s">
        <v>115</v>
      </c>
      <c r="Z245" s="5" t="s">
        <v>115</v>
      </c>
      <c r="AA245" s="5" t="s">
        <v>115</v>
      </c>
      <c r="AB245" s="5" t="s">
        <v>115</v>
      </c>
      <c r="AC245" s="5" t="s">
        <v>115</v>
      </c>
      <c r="AD245" s="5" t="s">
        <v>115</v>
      </c>
      <c r="AE245" s="32" t="s">
        <v>115</v>
      </c>
      <c r="AF245" s="31" t="s">
        <v>115</v>
      </c>
      <c r="AG245" s="5" t="s">
        <v>115</v>
      </c>
      <c r="AH245" s="5" t="s">
        <v>115</v>
      </c>
      <c r="AI245" s="5" t="s">
        <v>115</v>
      </c>
      <c r="AJ245" s="5" t="s">
        <v>115</v>
      </c>
      <c r="AK245" s="32" t="s">
        <v>115</v>
      </c>
      <c r="AL245" s="27" t="s">
        <v>1913</v>
      </c>
    </row>
    <row r="246" spans="1:38" ht="13.5" customHeight="1" x14ac:dyDescent="0.25">
      <c r="A246" s="3">
        <v>87</v>
      </c>
      <c r="B246" s="60"/>
      <c r="C246" s="60"/>
      <c r="D246" s="60"/>
      <c r="E246" s="60"/>
      <c r="F246" s="64"/>
      <c r="G246" s="13">
        <v>45981</v>
      </c>
      <c r="H246" s="31" t="s">
        <v>760</v>
      </c>
      <c r="I246" s="5">
        <v>152</v>
      </c>
      <c r="J246" s="5" t="s">
        <v>267</v>
      </c>
      <c r="K246" s="5" t="s">
        <v>759</v>
      </c>
      <c r="L246" s="5">
        <v>152</v>
      </c>
      <c r="M246" s="5" t="s">
        <v>267</v>
      </c>
      <c r="N246" s="5" t="s">
        <v>759</v>
      </c>
      <c r="O246" s="5">
        <v>381.12</v>
      </c>
      <c r="P246" s="5" t="s">
        <v>267</v>
      </c>
      <c r="Q246" s="5" t="s">
        <v>759</v>
      </c>
      <c r="R246" s="5">
        <v>762.24</v>
      </c>
      <c r="S246" s="32" t="s">
        <v>267</v>
      </c>
      <c r="T246" s="31" t="s">
        <v>115</v>
      </c>
      <c r="U246" s="5" t="s">
        <v>115</v>
      </c>
      <c r="V246" s="5" t="s">
        <v>115</v>
      </c>
      <c r="W246" s="5" t="s">
        <v>115</v>
      </c>
      <c r="X246" s="5" t="s">
        <v>115</v>
      </c>
      <c r="Y246" s="5" t="s">
        <v>115</v>
      </c>
      <c r="Z246" s="5" t="s">
        <v>115</v>
      </c>
      <c r="AA246" s="5" t="s">
        <v>115</v>
      </c>
      <c r="AB246" s="5" t="s">
        <v>115</v>
      </c>
      <c r="AC246" s="5" t="s">
        <v>115</v>
      </c>
      <c r="AD246" s="5" t="s">
        <v>115</v>
      </c>
      <c r="AE246" s="32" t="s">
        <v>115</v>
      </c>
      <c r="AF246" s="31" t="s">
        <v>2083</v>
      </c>
      <c r="AG246" s="5">
        <v>168</v>
      </c>
      <c r="AH246" s="5">
        <v>168</v>
      </c>
      <c r="AI246" s="5">
        <v>336</v>
      </c>
      <c r="AJ246" s="5">
        <v>488.8</v>
      </c>
      <c r="AK246" s="32" t="s">
        <v>161</v>
      </c>
      <c r="AL246" s="27"/>
    </row>
    <row r="247" spans="1:38" ht="13.5" customHeight="1" x14ac:dyDescent="0.25">
      <c r="A247" s="3">
        <v>87</v>
      </c>
      <c r="B247" s="60"/>
      <c r="C247" s="60"/>
      <c r="D247" s="60"/>
      <c r="E247" s="60"/>
      <c r="F247" s="64"/>
      <c r="G247" s="13">
        <v>45983</v>
      </c>
      <c r="H247" s="31" t="s">
        <v>761</v>
      </c>
      <c r="I247" s="5">
        <v>146</v>
      </c>
      <c r="J247" s="5" t="s">
        <v>267</v>
      </c>
      <c r="K247" s="5" t="s">
        <v>759</v>
      </c>
      <c r="L247" s="5">
        <v>146</v>
      </c>
      <c r="M247" s="5" t="s">
        <v>267</v>
      </c>
      <c r="N247" s="5" t="s">
        <v>759</v>
      </c>
      <c r="O247" s="5">
        <v>397.12</v>
      </c>
      <c r="P247" s="5" t="s">
        <v>267</v>
      </c>
      <c r="Q247" s="5" t="s">
        <v>759</v>
      </c>
      <c r="R247" s="5">
        <v>734.24</v>
      </c>
      <c r="S247" s="32" t="s">
        <v>267</v>
      </c>
      <c r="T247" s="31" t="s">
        <v>115</v>
      </c>
      <c r="U247" s="5" t="s">
        <v>115</v>
      </c>
      <c r="V247" s="5" t="s">
        <v>115</v>
      </c>
      <c r="W247" s="5" t="s">
        <v>115</v>
      </c>
      <c r="X247" s="5" t="s">
        <v>115</v>
      </c>
      <c r="Y247" s="5" t="s">
        <v>115</v>
      </c>
      <c r="Z247" s="5" t="s">
        <v>115</v>
      </c>
      <c r="AA247" s="5" t="s">
        <v>115</v>
      </c>
      <c r="AB247" s="5" t="s">
        <v>115</v>
      </c>
      <c r="AC247" s="5" t="s">
        <v>115</v>
      </c>
      <c r="AD247" s="5" t="s">
        <v>115</v>
      </c>
      <c r="AE247" s="32" t="s">
        <v>115</v>
      </c>
      <c r="AF247" s="31" t="s">
        <v>115</v>
      </c>
      <c r="AG247" s="5" t="s">
        <v>115</v>
      </c>
      <c r="AH247" s="5" t="s">
        <v>115</v>
      </c>
      <c r="AI247" s="5" t="s">
        <v>115</v>
      </c>
      <c r="AJ247" s="5" t="s">
        <v>115</v>
      </c>
      <c r="AK247" s="32" t="s">
        <v>115</v>
      </c>
      <c r="AL247" s="27" t="s">
        <v>1913</v>
      </c>
    </row>
    <row r="248" spans="1:38" ht="13.5" customHeight="1" x14ac:dyDescent="0.25">
      <c r="A248" s="3">
        <v>88</v>
      </c>
      <c r="B248" s="60" t="s">
        <v>16</v>
      </c>
      <c r="C248" s="60" t="s">
        <v>192</v>
      </c>
      <c r="D248" s="60" t="s">
        <v>14</v>
      </c>
      <c r="E248" s="60" t="s">
        <v>746</v>
      </c>
      <c r="F248" s="64">
        <v>45951</v>
      </c>
      <c r="G248" s="13">
        <v>45980</v>
      </c>
      <c r="H248" s="31" t="s">
        <v>659</v>
      </c>
      <c r="I248" s="5" t="s">
        <v>659</v>
      </c>
      <c r="J248" s="5" t="s">
        <v>659</v>
      </c>
      <c r="K248" s="5" t="s">
        <v>659</v>
      </c>
      <c r="L248" s="5" t="s">
        <v>659</v>
      </c>
      <c r="M248" s="5" t="s">
        <v>659</v>
      </c>
      <c r="N248" s="5" t="s">
        <v>812</v>
      </c>
      <c r="O248" s="5">
        <v>320</v>
      </c>
      <c r="P248" s="5" t="s">
        <v>813</v>
      </c>
      <c r="Q248" s="5" t="s">
        <v>659</v>
      </c>
      <c r="R248" s="5" t="s">
        <v>659</v>
      </c>
      <c r="S248" s="32" t="s">
        <v>659</v>
      </c>
      <c r="T248" s="31" t="s">
        <v>802</v>
      </c>
      <c r="U248" s="5">
        <v>149.99</v>
      </c>
      <c r="V248" s="5" t="s">
        <v>98</v>
      </c>
      <c r="W248" s="5" t="s">
        <v>802</v>
      </c>
      <c r="X248" s="5">
        <v>149.99</v>
      </c>
      <c r="Y248" s="5" t="s">
        <v>98</v>
      </c>
      <c r="Z248" s="5" t="s">
        <v>802</v>
      </c>
      <c r="AA248" s="5">
        <v>389.99</v>
      </c>
      <c r="AB248" s="5" t="s">
        <v>98</v>
      </c>
      <c r="AC248" s="5" t="s">
        <v>802</v>
      </c>
      <c r="AD248" s="5">
        <v>600.57000000000005</v>
      </c>
      <c r="AE248" s="32" t="s">
        <v>300</v>
      </c>
      <c r="AF248" s="31" t="s">
        <v>814</v>
      </c>
      <c r="AG248" s="5">
        <v>94.8</v>
      </c>
      <c r="AH248" s="5">
        <v>94.8</v>
      </c>
      <c r="AI248" s="5">
        <v>189.6</v>
      </c>
      <c r="AJ248" s="5">
        <v>249.4</v>
      </c>
      <c r="AK248" s="32" t="s">
        <v>161</v>
      </c>
      <c r="AL248" s="27"/>
    </row>
    <row r="249" spans="1:38" ht="13.5" customHeight="1" x14ac:dyDescent="0.25">
      <c r="A249" s="3">
        <v>88</v>
      </c>
      <c r="B249" s="60"/>
      <c r="C249" s="60"/>
      <c r="D249" s="60"/>
      <c r="E249" s="60"/>
      <c r="F249" s="65"/>
      <c r="G249" s="13">
        <v>45982</v>
      </c>
      <c r="H249" s="31" t="s">
        <v>659</v>
      </c>
      <c r="I249" s="5" t="s">
        <v>659</v>
      </c>
      <c r="J249" s="5" t="s">
        <v>659</v>
      </c>
      <c r="K249" s="5" t="s">
        <v>659</v>
      </c>
      <c r="L249" s="5" t="s">
        <v>659</v>
      </c>
      <c r="M249" s="5" t="s">
        <v>659</v>
      </c>
      <c r="N249" s="5" t="s">
        <v>659</v>
      </c>
      <c r="O249" s="5" t="s">
        <v>659</v>
      </c>
      <c r="P249" s="5" t="s">
        <v>659</v>
      </c>
      <c r="Q249" s="5" t="s">
        <v>659</v>
      </c>
      <c r="R249" s="5" t="s">
        <v>659</v>
      </c>
      <c r="S249" s="32" t="s">
        <v>659</v>
      </c>
      <c r="T249" s="31" t="s">
        <v>802</v>
      </c>
      <c r="U249" s="5">
        <v>149.99</v>
      </c>
      <c r="V249" s="5" t="s">
        <v>98</v>
      </c>
      <c r="W249" s="5" t="s">
        <v>802</v>
      </c>
      <c r="X249" s="5">
        <v>149.99</v>
      </c>
      <c r="Y249" s="5" t="s">
        <v>98</v>
      </c>
      <c r="Z249" s="5" t="s">
        <v>802</v>
      </c>
      <c r="AA249" s="5">
        <v>327.27999999999997</v>
      </c>
      <c r="AB249" s="5" t="s">
        <v>98</v>
      </c>
      <c r="AC249" s="5" t="s">
        <v>802</v>
      </c>
      <c r="AD249" s="5">
        <v>600.57000000000005</v>
      </c>
      <c r="AE249" s="32" t="s">
        <v>300</v>
      </c>
      <c r="AF249" s="31" t="s">
        <v>2084</v>
      </c>
      <c r="AG249" s="5">
        <v>159.80000000000001</v>
      </c>
      <c r="AH249" s="5">
        <v>159.80000000000001</v>
      </c>
      <c r="AI249" s="5">
        <v>222.2</v>
      </c>
      <c r="AJ249" s="5">
        <v>302.39999999999998</v>
      </c>
      <c r="AK249" s="32" t="s">
        <v>161</v>
      </c>
      <c r="AL249" s="27"/>
    </row>
    <row r="250" spans="1:38" ht="13.5" customHeight="1" x14ac:dyDescent="0.25">
      <c r="A250" s="3">
        <v>88</v>
      </c>
      <c r="B250" s="60"/>
      <c r="C250" s="60"/>
      <c r="D250" s="60"/>
      <c r="E250" s="60"/>
      <c r="F250" s="65"/>
      <c r="G250" s="13">
        <v>45984</v>
      </c>
      <c r="H250" s="31" t="s">
        <v>659</v>
      </c>
      <c r="I250" s="5" t="s">
        <v>659</v>
      </c>
      <c r="J250" s="5" t="s">
        <v>659</v>
      </c>
      <c r="K250" s="5" t="s">
        <v>659</v>
      </c>
      <c r="L250" s="5" t="s">
        <v>659</v>
      </c>
      <c r="M250" s="5" t="s">
        <v>659</v>
      </c>
      <c r="N250" s="5" t="s">
        <v>659</v>
      </c>
      <c r="O250" s="5" t="s">
        <v>659</v>
      </c>
      <c r="P250" s="5" t="s">
        <v>659</v>
      </c>
      <c r="Q250" s="5" t="s">
        <v>659</v>
      </c>
      <c r="R250" s="5" t="s">
        <v>659</v>
      </c>
      <c r="S250" s="32" t="s">
        <v>659</v>
      </c>
      <c r="T250" s="31" t="s">
        <v>802</v>
      </c>
      <c r="U250" s="5">
        <v>149.99</v>
      </c>
      <c r="V250" s="5" t="s">
        <v>98</v>
      </c>
      <c r="W250" s="5" t="s">
        <v>802</v>
      </c>
      <c r="X250" s="5">
        <v>149.99</v>
      </c>
      <c r="Y250" s="5" t="s">
        <v>98</v>
      </c>
      <c r="Z250" s="5" t="s">
        <v>802</v>
      </c>
      <c r="AA250" s="5">
        <v>327.27999999999997</v>
      </c>
      <c r="AB250" s="5" t="s">
        <v>98</v>
      </c>
      <c r="AC250" s="5" t="s">
        <v>802</v>
      </c>
      <c r="AD250" s="5">
        <v>600.57000000000005</v>
      </c>
      <c r="AE250" s="32" t="s">
        <v>300</v>
      </c>
      <c r="AF250" s="31" t="s">
        <v>815</v>
      </c>
      <c r="AG250" s="5">
        <v>119.8</v>
      </c>
      <c r="AH250" s="5">
        <v>119.8</v>
      </c>
      <c r="AI250" s="5">
        <v>222.2</v>
      </c>
      <c r="AJ250" s="5">
        <v>302.39999999999998</v>
      </c>
      <c r="AK250" s="32" t="s">
        <v>161</v>
      </c>
      <c r="AL250" s="27"/>
    </row>
    <row r="251" spans="1:38" ht="13.5" customHeight="1" x14ac:dyDescent="0.25">
      <c r="A251" s="3">
        <v>89</v>
      </c>
      <c r="B251" s="60" t="s">
        <v>30</v>
      </c>
      <c r="C251" s="60" t="s">
        <v>841</v>
      </c>
      <c r="D251" s="60" t="s">
        <v>41</v>
      </c>
      <c r="E251" s="60" t="s">
        <v>86</v>
      </c>
      <c r="F251" s="64">
        <v>45950</v>
      </c>
      <c r="G251" s="13">
        <v>45979</v>
      </c>
      <c r="H251" s="31" t="s">
        <v>659</v>
      </c>
      <c r="I251" s="5" t="s">
        <v>659</v>
      </c>
      <c r="J251" s="5" t="s">
        <v>659</v>
      </c>
      <c r="K251" s="5" t="s">
        <v>659</v>
      </c>
      <c r="L251" s="5" t="s">
        <v>659</v>
      </c>
      <c r="M251" s="5" t="s">
        <v>659</v>
      </c>
      <c r="N251" s="5" t="s">
        <v>659</v>
      </c>
      <c r="O251" s="5" t="s">
        <v>659</v>
      </c>
      <c r="P251" s="5" t="s">
        <v>659</v>
      </c>
      <c r="Q251" s="5" t="s">
        <v>659</v>
      </c>
      <c r="R251" s="5" t="s">
        <v>659</v>
      </c>
      <c r="S251" s="32" t="s">
        <v>659</v>
      </c>
      <c r="T251" s="31" t="s">
        <v>1242</v>
      </c>
      <c r="U251" s="5">
        <v>41</v>
      </c>
      <c r="V251" s="5" t="s">
        <v>600</v>
      </c>
      <c r="W251" s="5" t="s">
        <v>1242</v>
      </c>
      <c r="X251" s="5">
        <v>86</v>
      </c>
      <c r="Y251" s="5" t="s">
        <v>600</v>
      </c>
      <c r="Z251" s="5" t="s">
        <v>1242</v>
      </c>
      <c r="AA251" s="5">
        <v>138</v>
      </c>
      <c r="AB251" s="5" t="s">
        <v>600</v>
      </c>
      <c r="AC251" s="5" t="s">
        <v>1242</v>
      </c>
      <c r="AD251" s="5">
        <v>286</v>
      </c>
      <c r="AE251" s="32" t="s">
        <v>600</v>
      </c>
      <c r="AF251" s="31" t="s">
        <v>2085</v>
      </c>
      <c r="AG251" s="5">
        <v>69</v>
      </c>
      <c r="AH251" s="5">
        <v>69</v>
      </c>
      <c r="AI251" s="5">
        <v>138</v>
      </c>
      <c r="AJ251" s="5">
        <v>193</v>
      </c>
      <c r="AK251" s="32" t="s">
        <v>1246</v>
      </c>
      <c r="AL251" s="27"/>
    </row>
    <row r="252" spans="1:38" ht="13.5" customHeight="1" x14ac:dyDescent="0.25">
      <c r="A252" s="3">
        <v>89</v>
      </c>
      <c r="B252" s="60"/>
      <c r="C252" s="60"/>
      <c r="D252" s="60"/>
      <c r="E252" s="60"/>
      <c r="F252" s="65"/>
      <c r="G252" s="13">
        <v>45981</v>
      </c>
      <c r="H252" s="31" t="s">
        <v>659</v>
      </c>
      <c r="I252" s="5" t="s">
        <v>659</v>
      </c>
      <c r="J252" s="5" t="s">
        <v>659</v>
      </c>
      <c r="K252" s="5" t="s">
        <v>659</v>
      </c>
      <c r="L252" s="5" t="s">
        <v>659</v>
      </c>
      <c r="M252" s="5" t="s">
        <v>659</v>
      </c>
      <c r="N252" s="5" t="s">
        <v>659</v>
      </c>
      <c r="O252" s="5" t="s">
        <v>659</v>
      </c>
      <c r="P252" s="5" t="s">
        <v>659</v>
      </c>
      <c r="Q252" s="5" t="s">
        <v>659</v>
      </c>
      <c r="R252" s="5" t="s">
        <v>659</v>
      </c>
      <c r="S252" s="32" t="s">
        <v>659</v>
      </c>
      <c r="T252" s="31" t="s">
        <v>1245</v>
      </c>
      <c r="U252" s="5">
        <v>62</v>
      </c>
      <c r="V252" s="5" t="s">
        <v>196</v>
      </c>
      <c r="W252" s="5" t="s">
        <v>1245</v>
      </c>
      <c r="X252" s="5">
        <v>80</v>
      </c>
      <c r="Y252" s="5" t="s">
        <v>196</v>
      </c>
      <c r="Z252" s="5" t="s">
        <v>1245</v>
      </c>
      <c r="AA252" s="5">
        <v>151</v>
      </c>
      <c r="AB252" s="5" t="s">
        <v>196</v>
      </c>
      <c r="AC252" s="5" t="s">
        <v>1245</v>
      </c>
      <c r="AD252" s="5">
        <v>302</v>
      </c>
      <c r="AE252" s="32" t="s">
        <v>196</v>
      </c>
      <c r="AF252" s="31" t="s">
        <v>2085</v>
      </c>
      <c r="AG252" s="5">
        <v>97</v>
      </c>
      <c r="AH252" s="5">
        <v>97</v>
      </c>
      <c r="AI252" s="5">
        <v>194</v>
      </c>
      <c r="AJ252" s="5">
        <v>225</v>
      </c>
      <c r="AK252" s="32" t="s">
        <v>1246</v>
      </c>
      <c r="AL252" s="27"/>
    </row>
    <row r="253" spans="1:38" ht="13.5" customHeight="1" x14ac:dyDescent="0.25">
      <c r="A253" s="3">
        <v>89</v>
      </c>
      <c r="B253" s="60"/>
      <c r="C253" s="60"/>
      <c r="D253" s="60"/>
      <c r="E253" s="60"/>
      <c r="F253" s="65"/>
      <c r="G253" s="13">
        <v>45983</v>
      </c>
      <c r="H253" s="31" t="s">
        <v>659</v>
      </c>
      <c r="I253" s="5" t="s">
        <v>659</v>
      </c>
      <c r="J253" s="5" t="s">
        <v>659</v>
      </c>
      <c r="K253" s="5" t="s">
        <v>659</v>
      </c>
      <c r="L253" s="5" t="s">
        <v>659</v>
      </c>
      <c r="M253" s="5" t="s">
        <v>659</v>
      </c>
      <c r="N253" s="5" t="s">
        <v>659</v>
      </c>
      <c r="O253" s="5" t="s">
        <v>659</v>
      </c>
      <c r="P253" s="5" t="s">
        <v>659</v>
      </c>
      <c r="Q253" s="5" t="s">
        <v>659</v>
      </c>
      <c r="R253" s="5" t="s">
        <v>659</v>
      </c>
      <c r="S253" s="32" t="s">
        <v>659</v>
      </c>
      <c r="T253" s="31" t="s">
        <v>1245</v>
      </c>
      <c r="U253" s="5">
        <v>29</v>
      </c>
      <c r="V253" s="5" t="s">
        <v>196</v>
      </c>
      <c r="W253" s="5" t="s">
        <v>1245</v>
      </c>
      <c r="X253" s="5">
        <v>48</v>
      </c>
      <c r="Y253" s="5" t="s">
        <v>196</v>
      </c>
      <c r="Z253" s="5" t="s">
        <v>1245</v>
      </c>
      <c r="AA253" s="5">
        <v>75</v>
      </c>
      <c r="AB253" s="5" t="s">
        <v>196</v>
      </c>
      <c r="AC253" s="5" t="s">
        <v>1245</v>
      </c>
      <c r="AD253" s="5">
        <v>150</v>
      </c>
      <c r="AE253" s="32" t="s">
        <v>196</v>
      </c>
      <c r="AF253" s="31" t="s">
        <v>115</v>
      </c>
      <c r="AG253" s="5" t="s">
        <v>115</v>
      </c>
      <c r="AH253" s="5" t="s">
        <v>115</v>
      </c>
      <c r="AI253" s="5" t="s">
        <v>115</v>
      </c>
      <c r="AJ253" s="5" t="s">
        <v>115</v>
      </c>
      <c r="AK253" s="32" t="s">
        <v>115</v>
      </c>
      <c r="AL253" s="27" t="s">
        <v>1913</v>
      </c>
    </row>
    <row r="254" spans="1:38" ht="13.5" customHeight="1" x14ac:dyDescent="0.25">
      <c r="A254" s="3">
        <v>90</v>
      </c>
      <c r="B254" s="60" t="s">
        <v>30</v>
      </c>
      <c r="C254" s="60" t="s">
        <v>841</v>
      </c>
      <c r="D254" s="60" t="s">
        <v>20</v>
      </c>
      <c r="E254" s="60" t="s">
        <v>179</v>
      </c>
      <c r="F254" s="64">
        <v>45959</v>
      </c>
      <c r="G254" s="13">
        <v>45988</v>
      </c>
      <c r="H254" s="31" t="s">
        <v>659</v>
      </c>
      <c r="I254" s="5" t="s">
        <v>659</v>
      </c>
      <c r="J254" s="5" t="s">
        <v>659</v>
      </c>
      <c r="K254" s="5" t="s">
        <v>659</v>
      </c>
      <c r="L254" s="5" t="s">
        <v>659</v>
      </c>
      <c r="M254" s="5" t="s">
        <v>659</v>
      </c>
      <c r="N254" s="5" t="s">
        <v>659</v>
      </c>
      <c r="O254" s="5" t="s">
        <v>659</v>
      </c>
      <c r="P254" s="5" t="s">
        <v>659</v>
      </c>
      <c r="Q254" s="5" t="s">
        <v>659</v>
      </c>
      <c r="R254" s="5" t="s">
        <v>659</v>
      </c>
      <c r="S254" s="32" t="s">
        <v>659</v>
      </c>
      <c r="T254" s="31" t="s">
        <v>1252</v>
      </c>
      <c r="U254" s="5">
        <v>27</v>
      </c>
      <c r="V254" s="5" t="s">
        <v>196</v>
      </c>
      <c r="W254" s="5" t="s">
        <v>1253</v>
      </c>
      <c r="X254" s="5">
        <v>58</v>
      </c>
      <c r="Y254" s="5" t="s">
        <v>196</v>
      </c>
      <c r="Z254" s="5" t="s">
        <v>1252</v>
      </c>
      <c r="AA254" s="5">
        <v>95</v>
      </c>
      <c r="AB254" s="5" t="s">
        <v>446</v>
      </c>
      <c r="AC254" s="5" t="s">
        <v>1252</v>
      </c>
      <c r="AD254" s="5">
        <v>202</v>
      </c>
      <c r="AE254" s="32" t="s">
        <v>446</v>
      </c>
      <c r="AF254" s="31" t="s">
        <v>2086</v>
      </c>
      <c r="AG254" s="5">
        <v>160</v>
      </c>
      <c r="AH254" s="5">
        <v>160</v>
      </c>
      <c r="AI254" s="5">
        <v>320</v>
      </c>
      <c r="AJ254" s="5">
        <v>320</v>
      </c>
      <c r="AK254" s="32" t="s">
        <v>1232</v>
      </c>
      <c r="AL254" s="27"/>
    </row>
    <row r="255" spans="1:38" ht="13.5" customHeight="1" x14ac:dyDescent="0.25">
      <c r="A255" s="3">
        <v>90</v>
      </c>
      <c r="B255" s="60"/>
      <c r="C255" s="60"/>
      <c r="D255" s="60"/>
      <c r="E255" s="60"/>
      <c r="F255" s="65"/>
      <c r="G255" s="13">
        <v>45990</v>
      </c>
      <c r="H255" s="31" t="s">
        <v>659</v>
      </c>
      <c r="I255" s="5" t="s">
        <v>659</v>
      </c>
      <c r="J255" s="5" t="s">
        <v>659</v>
      </c>
      <c r="K255" s="5" t="s">
        <v>659</v>
      </c>
      <c r="L255" s="5" t="s">
        <v>659</v>
      </c>
      <c r="M255" s="5" t="s">
        <v>659</v>
      </c>
      <c r="N255" s="5" t="s">
        <v>659</v>
      </c>
      <c r="O255" s="5" t="s">
        <v>659</v>
      </c>
      <c r="P255" s="5" t="s">
        <v>659</v>
      </c>
      <c r="Q255" s="5" t="s">
        <v>659</v>
      </c>
      <c r="R255" s="5" t="s">
        <v>659</v>
      </c>
      <c r="S255" s="32" t="s">
        <v>659</v>
      </c>
      <c r="T255" s="31" t="s">
        <v>1253</v>
      </c>
      <c r="U255" s="5">
        <v>31</v>
      </c>
      <c r="V255" s="5" t="s">
        <v>196</v>
      </c>
      <c r="W255" s="5" t="s">
        <v>1253</v>
      </c>
      <c r="X255" s="5">
        <v>49</v>
      </c>
      <c r="Y255" s="5" t="s">
        <v>196</v>
      </c>
      <c r="Z255" s="5" t="s">
        <v>1253</v>
      </c>
      <c r="AA255" s="5">
        <v>101</v>
      </c>
      <c r="AB255" s="5" t="s">
        <v>446</v>
      </c>
      <c r="AC255" s="5" t="s">
        <v>1253</v>
      </c>
      <c r="AD255" s="5">
        <v>210</v>
      </c>
      <c r="AE255" s="32" t="s">
        <v>446</v>
      </c>
      <c r="AF255" s="31" t="s">
        <v>2087</v>
      </c>
      <c r="AG255" s="5">
        <v>100</v>
      </c>
      <c r="AH255" s="5">
        <v>100</v>
      </c>
      <c r="AI255" s="5">
        <v>200</v>
      </c>
      <c r="AJ255" s="5">
        <v>200</v>
      </c>
      <c r="AK255" s="32" t="s">
        <v>1232</v>
      </c>
      <c r="AL255" s="27"/>
    </row>
    <row r="256" spans="1:38" ht="13.5" customHeight="1" x14ac:dyDescent="0.25">
      <c r="A256" s="3">
        <v>90</v>
      </c>
      <c r="B256" s="60"/>
      <c r="C256" s="60"/>
      <c r="D256" s="60"/>
      <c r="E256" s="60"/>
      <c r="F256" s="65"/>
      <c r="G256" s="13">
        <v>45992</v>
      </c>
      <c r="H256" s="31" t="s">
        <v>659</v>
      </c>
      <c r="I256" s="5" t="s">
        <v>659</v>
      </c>
      <c r="J256" s="5" t="s">
        <v>659</v>
      </c>
      <c r="K256" s="5" t="s">
        <v>659</v>
      </c>
      <c r="L256" s="5" t="s">
        <v>659</v>
      </c>
      <c r="M256" s="5" t="s">
        <v>659</v>
      </c>
      <c r="N256" s="5" t="s">
        <v>659</v>
      </c>
      <c r="O256" s="5" t="s">
        <v>659</v>
      </c>
      <c r="P256" s="5" t="s">
        <v>659</v>
      </c>
      <c r="Q256" s="5" t="s">
        <v>659</v>
      </c>
      <c r="R256" s="5" t="s">
        <v>659</v>
      </c>
      <c r="S256" s="32" t="s">
        <v>659</v>
      </c>
      <c r="T256" s="31" t="s">
        <v>1253</v>
      </c>
      <c r="U256" s="5">
        <v>46</v>
      </c>
      <c r="V256" s="5" t="s">
        <v>196</v>
      </c>
      <c r="W256" s="5" t="s">
        <v>1253</v>
      </c>
      <c r="X256" s="5">
        <v>68</v>
      </c>
      <c r="Y256" s="5" t="s">
        <v>196</v>
      </c>
      <c r="Z256" s="5" t="s">
        <v>1253</v>
      </c>
      <c r="AA256" s="5">
        <v>136</v>
      </c>
      <c r="AB256" s="5" t="s">
        <v>778</v>
      </c>
      <c r="AC256" s="5" t="s">
        <v>1253</v>
      </c>
      <c r="AD256" s="5">
        <v>259</v>
      </c>
      <c r="AE256" s="32" t="s">
        <v>778</v>
      </c>
      <c r="AF256" s="31" t="s">
        <v>2086</v>
      </c>
      <c r="AG256" s="5">
        <v>57</v>
      </c>
      <c r="AH256" s="5">
        <v>57</v>
      </c>
      <c r="AI256" s="5">
        <v>114</v>
      </c>
      <c r="AJ256" s="5">
        <v>114</v>
      </c>
      <c r="AK256" s="32" t="s">
        <v>1232</v>
      </c>
      <c r="AL256" s="27"/>
    </row>
    <row r="257" spans="1:38" ht="13.5" customHeight="1" x14ac:dyDescent="0.25">
      <c r="A257" s="3">
        <v>91</v>
      </c>
      <c r="B257" s="60" t="s">
        <v>28</v>
      </c>
      <c r="C257" s="60" t="s">
        <v>398</v>
      </c>
      <c r="D257" s="60" t="s">
        <v>13</v>
      </c>
      <c r="E257" s="60" t="s">
        <v>242</v>
      </c>
      <c r="F257" s="64">
        <v>45943</v>
      </c>
      <c r="G257" s="13">
        <v>45972</v>
      </c>
      <c r="H257" s="31" t="s">
        <v>659</v>
      </c>
      <c r="I257" s="5" t="s">
        <v>659</v>
      </c>
      <c r="J257" s="5" t="s">
        <v>659</v>
      </c>
      <c r="K257" s="5" t="s">
        <v>659</v>
      </c>
      <c r="L257" s="5" t="s">
        <v>659</v>
      </c>
      <c r="M257" s="5" t="s">
        <v>659</v>
      </c>
      <c r="N257" s="5" t="s">
        <v>659</v>
      </c>
      <c r="O257" s="5" t="s">
        <v>659</v>
      </c>
      <c r="P257" s="5" t="s">
        <v>659</v>
      </c>
      <c r="Q257" s="5" t="s">
        <v>659</v>
      </c>
      <c r="R257" s="5" t="s">
        <v>659</v>
      </c>
      <c r="S257" s="32" t="s">
        <v>659</v>
      </c>
      <c r="T257" s="31" t="s">
        <v>940</v>
      </c>
      <c r="U257" s="5">
        <v>52</v>
      </c>
      <c r="V257" s="5" t="s">
        <v>446</v>
      </c>
      <c r="W257" s="5" t="s">
        <v>940</v>
      </c>
      <c r="X257" s="5">
        <v>52</v>
      </c>
      <c r="Y257" s="5" t="s">
        <v>446</v>
      </c>
      <c r="Z257" s="5" t="s">
        <v>941</v>
      </c>
      <c r="AA257" s="5">
        <v>146.99</v>
      </c>
      <c r="AB257" s="5" t="s">
        <v>418</v>
      </c>
      <c r="AC257" s="5" t="s">
        <v>941</v>
      </c>
      <c r="AD257" s="5">
        <v>292.99</v>
      </c>
      <c r="AE257" s="32" t="s">
        <v>418</v>
      </c>
      <c r="AF257" s="31" t="s">
        <v>1973</v>
      </c>
      <c r="AG257" s="5">
        <v>357.35</v>
      </c>
      <c r="AH257" s="5">
        <v>357.35</v>
      </c>
      <c r="AI257" s="5">
        <v>707.25</v>
      </c>
      <c r="AJ257" s="5">
        <v>1127.45</v>
      </c>
      <c r="AK257" s="32" t="s">
        <v>406</v>
      </c>
      <c r="AL257" s="27"/>
    </row>
    <row r="258" spans="1:38" ht="13.5" customHeight="1" x14ac:dyDescent="0.25">
      <c r="A258" s="3">
        <v>91</v>
      </c>
      <c r="B258" s="60"/>
      <c r="C258" s="60"/>
      <c r="D258" s="60"/>
      <c r="E258" s="60"/>
      <c r="F258" s="65"/>
      <c r="G258" s="13">
        <v>45974</v>
      </c>
      <c r="H258" s="31" t="s">
        <v>659</v>
      </c>
      <c r="I258" s="5" t="s">
        <v>659</v>
      </c>
      <c r="J258" s="5" t="s">
        <v>659</v>
      </c>
      <c r="K258" s="5" t="s">
        <v>659</v>
      </c>
      <c r="L258" s="5" t="s">
        <v>659</v>
      </c>
      <c r="M258" s="5" t="s">
        <v>659</v>
      </c>
      <c r="N258" s="5" t="s">
        <v>659</v>
      </c>
      <c r="O258" s="5" t="s">
        <v>659</v>
      </c>
      <c r="P258" s="5" t="s">
        <v>659</v>
      </c>
      <c r="Q258" s="5" t="s">
        <v>659</v>
      </c>
      <c r="R258" s="5" t="s">
        <v>659</v>
      </c>
      <c r="S258" s="32" t="s">
        <v>659</v>
      </c>
      <c r="T258" s="31" t="s">
        <v>940</v>
      </c>
      <c r="U258" s="5">
        <v>52</v>
      </c>
      <c r="V258" s="5" t="s">
        <v>446</v>
      </c>
      <c r="W258" s="5" t="s">
        <v>940</v>
      </c>
      <c r="X258" s="5">
        <v>52</v>
      </c>
      <c r="Y258" s="5" t="s">
        <v>446</v>
      </c>
      <c r="Z258" s="5" t="s">
        <v>941</v>
      </c>
      <c r="AA258" s="5">
        <v>146.99</v>
      </c>
      <c r="AB258" s="5" t="s">
        <v>418</v>
      </c>
      <c r="AC258" s="5" t="s">
        <v>941</v>
      </c>
      <c r="AD258" s="5">
        <v>292.99</v>
      </c>
      <c r="AE258" s="32" t="s">
        <v>418</v>
      </c>
      <c r="AF258" s="31" t="s">
        <v>1973</v>
      </c>
      <c r="AG258" s="5">
        <v>290.45</v>
      </c>
      <c r="AH258" s="15">
        <v>290.45</v>
      </c>
      <c r="AI258" s="5">
        <v>573.45000000000005</v>
      </c>
      <c r="AJ258" s="5">
        <v>942.55</v>
      </c>
      <c r="AK258" s="32" t="s">
        <v>406</v>
      </c>
      <c r="AL258" s="27"/>
    </row>
    <row r="259" spans="1:38" ht="13.5" customHeight="1" x14ac:dyDescent="0.25">
      <c r="A259" s="3">
        <v>91</v>
      </c>
      <c r="B259" s="60"/>
      <c r="C259" s="60"/>
      <c r="D259" s="60"/>
      <c r="E259" s="60"/>
      <c r="F259" s="65"/>
      <c r="G259" s="13">
        <v>45976</v>
      </c>
      <c r="H259" s="31" t="s">
        <v>115</v>
      </c>
      <c r="I259" s="5" t="s">
        <v>115</v>
      </c>
      <c r="J259" s="5" t="s">
        <v>115</v>
      </c>
      <c r="K259" s="5" t="s">
        <v>115</v>
      </c>
      <c r="L259" s="5" t="s">
        <v>115</v>
      </c>
      <c r="M259" s="5" t="s">
        <v>115</v>
      </c>
      <c r="N259" s="5" t="s">
        <v>115</v>
      </c>
      <c r="O259" s="5" t="s">
        <v>115</v>
      </c>
      <c r="P259" s="5" t="s">
        <v>115</v>
      </c>
      <c r="Q259" s="5" t="s">
        <v>115</v>
      </c>
      <c r="R259" s="5" t="s">
        <v>115</v>
      </c>
      <c r="S259" s="32" t="s">
        <v>115</v>
      </c>
      <c r="T259" s="31" t="s">
        <v>115</v>
      </c>
      <c r="U259" s="5" t="s">
        <v>115</v>
      </c>
      <c r="V259" s="5" t="s">
        <v>115</v>
      </c>
      <c r="W259" s="5" t="s">
        <v>115</v>
      </c>
      <c r="X259" s="5" t="s">
        <v>115</v>
      </c>
      <c r="Y259" s="5" t="s">
        <v>115</v>
      </c>
      <c r="Z259" s="5" t="s">
        <v>115</v>
      </c>
      <c r="AA259" s="5" t="s">
        <v>115</v>
      </c>
      <c r="AB259" s="5" t="s">
        <v>115</v>
      </c>
      <c r="AC259" s="5" t="s">
        <v>115</v>
      </c>
      <c r="AD259" s="5" t="s">
        <v>115</v>
      </c>
      <c r="AE259" s="32" t="s">
        <v>115</v>
      </c>
      <c r="AF259" s="31" t="s">
        <v>115</v>
      </c>
      <c r="AG259" s="5" t="s">
        <v>115</v>
      </c>
      <c r="AH259" s="5" t="s">
        <v>115</v>
      </c>
      <c r="AI259" s="5" t="s">
        <v>115</v>
      </c>
      <c r="AJ259" s="5" t="s">
        <v>115</v>
      </c>
      <c r="AK259" s="32" t="s">
        <v>115</v>
      </c>
      <c r="AL259" s="27" t="s">
        <v>1991</v>
      </c>
    </row>
    <row r="260" spans="1:38" ht="13.5" customHeight="1" x14ac:dyDescent="0.25">
      <c r="A260" s="3">
        <v>92</v>
      </c>
      <c r="B260" s="60" t="s">
        <v>17</v>
      </c>
      <c r="C260" s="60" t="s">
        <v>87</v>
      </c>
      <c r="D260" s="60" t="s">
        <v>11</v>
      </c>
      <c r="E260" s="60" t="s">
        <v>135</v>
      </c>
      <c r="F260" s="64">
        <v>45968</v>
      </c>
      <c r="G260" s="13">
        <v>45996</v>
      </c>
      <c r="H260" s="31" t="s">
        <v>659</v>
      </c>
      <c r="I260" s="5" t="s">
        <v>659</v>
      </c>
      <c r="J260" s="5" t="s">
        <v>659</v>
      </c>
      <c r="K260" s="5" t="s">
        <v>659</v>
      </c>
      <c r="L260" s="5" t="s">
        <v>659</v>
      </c>
      <c r="M260" s="5" t="s">
        <v>659</v>
      </c>
      <c r="N260" s="5" t="s">
        <v>659</v>
      </c>
      <c r="O260" s="5" t="s">
        <v>659</v>
      </c>
      <c r="P260" s="5" t="s">
        <v>659</v>
      </c>
      <c r="Q260" s="5" t="s">
        <v>659</v>
      </c>
      <c r="R260" s="5" t="s">
        <v>659</v>
      </c>
      <c r="S260" s="32" t="s">
        <v>659</v>
      </c>
      <c r="T260" s="31" t="s">
        <v>1271</v>
      </c>
      <c r="U260" s="5">
        <v>112.99</v>
      </c>
      <c r="V260" s="5" t="s">
        <v>95</v>
      </c>
      <c r="W260" s="5" t="s">
        <v>1271</v>
      </c>
      <c r="X260" s="5">
        <v>112.99</v>
      </c>
      <c r="Y260" s="5" t="s">
        <v>95</v>
      </c>
      <c r="Z260" s="5" t="s">
        <v>1272</v>
      </c>
      <c r="AA260" s="5">
        <v>296.47000000000003</v>
      </c>
      <c r="AB260" s="5" t="s">
        <v>95</v>
      </c>
      <c r="AC260" s="5" t="s">
        <v>1272</v>
      </c>
      <c r="AD260" s="5">
        <v>541.24</v>
      </c>
      <c r="AE260" s="32" t="s">
        <v>95</v>
      </c>
      <c r="AF260" s="31" t="s">
        <v>1257</v>
      </c>
      <c r="AG260" s="5">
        <v>184.79</v>
      </c>
      <c r="AH260" s="5">
        <v>184.79</v>
      </c>
      <c r="AI260" s="5">
        <v>369.58</v>
      </c>
      <c r="AJ260" s="5">
        <v>443.38</v>
      </c>
      <c r="AK260" s="32" t="s">
        <v>694</v>
      </c>
      <c r="AL260" s="27"/>
    </row>
    <row r="261" spans="1:38" ht="13.5" customHeight="1" x14ac:dyDescent="0.25">
      <c r="A261" s="3">
        <v>92</v>
      </c>
      <c r="B261" s="60"/>
      <c r="C261" s="60"/>
      <c r="D261" s="60"/>
      <c r="E261" s="60"/>
      <c r="F261" s="65"/>
      <c r="G261" s="13">
        <v>45998</v>
      </c>
      <c r="H261" s="31" t="s">
        <v>659</v>
      </c>
      <c r="I261" s="5" t="s">
        <v>659</v>
      </c>
      <c r="J261" s="5" t="s">
        <v>659</v>
      </c>
      <c r="K261" s="5" t="s">
        <v>659</v>
      </c>
      <c r="L261" s="5" t="s">
        <v>659</v>
      </c>
      <c r="M261" s="5" t="s">
        <v>659</v>
      </c>
      <c r="N261" s="5" t="s">
        <v>659</v>
      </c>
      <c r="O261" s="5" t="s">
        <v>659</v>
      </c>
      <c r="P261" s="5" t="s">
        <v>659</v>
      </c>
      <c r="Q261" s="5" t="s">
        <v>659</v>
      </c>
      <c r="R261" s="5" t="s">
        <v>659</v>
      </c>
      <c r="S261" s="32" t="s">
        <v>659</v>
      </c>
      <c r="T261" s="31" t="s">
        <v>1256</v>
      </c>
      <c r="U261" s="5">
        <v>32.99</v>
      </c>
      <c r="V261" s="5" t="s">
        <v>104</v>
      </c>
      <c r="W261" s="5" t="s">
        <v>1256</v>
      </c>
      <c r="X261" s="5">
        <v>60.98</v>
      </c>
      <c r="Y261" s="5" t="s">
        <v>98</v>
      </c>
      <c r="Z261" s="5" t="s">
        <v>1256</v>
      </c>
      <c r="AA261" s="5">
        <v>98.97</v>
      </c>
      <c r="AB261" s="5" t="s">
        <v>104</v>
      </c>
      <c r="AC261" s="5" t="s">
        <v>1256</v>
      </c>
      <c r="AD261" s="5">
        <v>238.23</v>
      </c>
      <c r="AE261" s="32" t="s">
        <v>89</v>
      </c>
      <c r="AF261" s="31" t="s">
        <v>1273</v>
      </c>
      <c r="AG261" s="5">
        <v>184.79</v>
      </c>
      <c r="AH261" s="5">
        <v>184.79</v>
      </c>
      <c r="AI261" s="5">
        <v>369.58</v>
      </c>
      <c r="AJ261" s="5">
        <v>458.38</v>
      </c>
      <c r="AK261" s="32" t="s">
        <v>694</v>
      </c>
      <c r="AL261" s="27"/>
    </row>
    <row r="262" spans="1:38" ht="13.5" customHeight="1" x14ac:dyDescent="0.25">
      <c r="A262" s="3">
        <v>92</v>
      </c>
      <c r="B262" s="60"/>
      <c r="C262" s="60"/>
      <c r="D262" s="60"/>
      <c r="E262" s="60"/>
      <c r="F262" s="65"/>
      <c r="G262" s="13">
        <v>46000</v>
      </c>
      <c r="H262" s="31" t="s">
        <v>1274</v>
      </c>
      <c r="I262" s="5">
        <v>59.99</v>
      </c>
      <c r="J262" s="5" t="s">
        <v>88</v>
      </c>
      <c r="K262" s="5" t="s">
        <v>1275</v>
      </c>
      <c r="L262" s="5">
        <v>96.93</v>
      </c>
      <c r="M262" s="5" t="s">
        <v>825</v>
      </c>
      <c r="N262" s="5" t="s">
        <v>659</v>
      </c>
      <c r="O262" s="5" t="s">
        <v>659</v>
      </c>
      <c r="P262" s="5" t="s">
        <v>659</v>
      </c>
      <c r="Q262" s="5" t="s">
        <v>1276</v>
      </c>
      <c r="R262" s="5">
        <v>474.56</v>
      </c>
      <c r="S262" s="32" t="s">
        <v>825</v>
      </c>
      <c r="T262" s="31" t="s">
        <v>1259</v>
      </c>
      <c r="U262" s="5">
        <v>87.99</v>
      </c>
      <c r="V262" s="5" t="s">
        <v>107</v>
      </c>
      <c r="W262" s="5" t="s">
        <v>1259</v>
      </c>
      <c r="X262" s="5">
        <v>139.47</v>
      </c>
      <c r="Y262" s="5" t="s">
        <v>107</v>
      </c>
      <c r="Z262" s="5" t="s">
        <v>1277</v>
      </c>
      <c r="AA262" s="5">
        <v>282.95999999999998</v>
      </c>
      <c r="AB262" s="5" t="s">
        <v>825</v>
      </c>
      <c r="AC262" s="5" t="s">
        <v>1277</v>
      </c>
      <c r="AD262" s="5">
        <v>579.91999999999996</v>
      </c>
      <c r="AE262" s="32" t="s">
        <v>825</v>
      </c>
      <c r="AF262" s="31" t="s">
        <v>1278</v>
      </c>
      <c r="AG262" s="5">
        <v>157.79</v>
      </c>
      <c r="AH262" s="5">
        <v>157.79</v>
      </c>
      <c r="AI262" s="5">
        <v>315.58</v>
      </c>
      <c r="AJ262" s="5">
        <v>379.38</v>
      </c>
      <c r="AK262" s="32" t="s">
        <v>694</v>
      </c>
      <c r="AL262" s="27"/>
    </row>
    <row r="263" spans="1:38" ht="13.5" customHeight="1" x14ac:dyDescent="0.25">
      <c r="A263" s="3">
        <v>93</v>
      </c>
      <c r="B263" s="60" t="s">
        <v>11</v>
      </c>
      <c r="C263" s="60" t="s">
        <v>135</v>
      </c>
      <c r="D263" s="60" t="s">
        <v>40</v>
      </c>
      <c r="E263" s="60" t="s">
        <v>479</v>
      </c>
      <c r="F263" s="64">
        <v>45970</v>
      </c>
      <c r="G263" s="13">
        <v>45998</v>
      </c>
      <c r="H263" s="31" t="s">
        <v>1580</v>
      </c>
      <c r="I263" s="5" t="s">
        <v>1581</v>
      </c>
      <c r="J263" s="5" t="s">
        <v>347</v>
      </c>
      <c r="K263" s="5" t="s">
        <v>659</v>
      </c>
      <c r="L263" s="5" t="s">
        <v>659</v>
      </c>
      <c r="M263" s="5" t="s">
        <v>659</v>
      </c>
      <c r="N263" s="5" t="s">
        <v>1580</v>
      </c>
      <c r="O263" s="5" t="s">
        <v>1582</v>
      </c>
      <c r="P263" s="5" t="s">
        <v>347</v>
      </c>
      <c r="Q263" s="5" t="s">
        <v>1580</v>
      </c>
      <c r="R263" s="5" t="s">
        <v>1583</v>
      </c>
      <c r="S263" s="32" t="s">
        <v>347</v>
      </c>
      <c r="T263" s="31" t="s">
        <v>1571</v>
      </c>
      <c r="U263" s="5">
        <v>125.97</v>
      </c>
      <c r="V263" s="5" t="s">
        <v>368</v>
      </c>
      <c r="W263" s="5" t="s">
        <v>1571</v>
      </c>
      <c r="X263" s="5">
        <v>125.97</v>
      </c>
      <c r="Y263" s="5" t="s">
        <v>368</v>
      </c>
      <c r="Z263" s="5" t="s">
        <v>1572</v>
      </c>
      <c r="AA263" s="5">
        <v>294.98</v>
      </c>
      <c r="AB263" s="5" t="s">
        <v>418</v>
      </c>
      <c r="AC263" s="5" t="s">
        <v>1572</v>
      </c>
      <c r="AD263" s="5">
        <v>546.76</v>
      </c>
      <c r="AE263" s="32" t="s">
        <v>952</v>
      </c>
      <c r="AF263" s="31" t="s">
        <v>1573</v>
      </c>
      <c r="AG263" s="5">
        <v>44.99</v>
      </c>
      <c r="AH263" s="5">
        <v>44.99</v>
      </c>
      <c r="AI263" s="5">
        <v>89.98</v>
      </c>
      <c r="AJ263" s="5">
        <v>89.98</v>
      </c>
      <c r="AK263" s="32" t="s">
        <v>572</v>
      </c>
      <c r="AL263" s="27"/>
    </row>
    <row r="264" spans="1:38" ht="13.5" customHeight="1" x14ac:dyDescent="0.25">
      <c r="A264" s="3">
        <v>93</v>
      </c>
      <c r="B264" s="60"/>
      <c r="C264" s="60"/>
      <c r="D264" s="60"/>
      <c r="E264" s="60"/>
      <c r="F264" s="65"/>
      <c r="G264" s="13">
        <v>46000</v>
      </c>
      <c r="H264" s="31" t="s">
        <v>1584</v>
      </c>
      <c r="I264" s="5">
        <v>94.28</v>
      </c>
      <c r="J264" s="5" t="s">
        <v>231</v>
      </c>
      <c r="K264" s="5" t="s">
        <v>659</v>
      </c>
      <c r="L264" s="5" t="s">
        <v>659</v>
      </c>
      <c r="M264" s="5" t="s">
        <v>659</v>
      </c>
      <c r="N264" s="5" t="s">
        <v>659</v>
      </c>
      <c r="O264" s="5" t="s">
        <v>659</v>
      </c>
      <c r="P264" s="5" t="s">
        <v>659</v>
      </c>
      <c r="Q264" s="5" t="s">
        <v>659</v>
      </c>
      <c r="R264" s="5" t="s">
        <v>659</v>
      </c>
      <c r="S264" s="32" t="s">
        <v>659</v>
      </c>
      <c r="T264" s="31" t="s">
        <v>1585</v>
      </c>
      <c r="U264" s="5">
        <v>125.97</v>
      </c>
      <c r="V264" s="5" t="s">
        <v>368</v>
      </c>
      <c r="W264" s="5" t="s">
        <v>1585</v>
      </c>
      <c r="X264" s="5">
        <v>125.97</v>
      </c>
      <c r="Y264" s="5" t="s">
        <v>368</v>
      </c>
      <c r="Z264" s="5" t="s">
        <v>1585</v>
      </c>
      <c r="AA264" s="5">
        <v>292.38</v>
      </c>
      <c r="AB264" s="5" t="s">
        <v>952</v>
      </c>
      <c r="AC264" s="5" t="s">
        <v>1585</v>
      </c>
      <c r="AD264" s="5">
        <v>601.24</v>
      </c>
      <c r="AE264" s="32" t="s">
        <v>446</v>
      </c>
      <c r="AF264" s="31" t="s">
        <v>1573</v>
      </c>
      <c r="AG264" s="5">
        <v>37.99</v>
      </c>
      <c r="AH264" s="5">
        <v>37.99</v>
      </c>
      <c r="AI264" s="5">
        <v>75.98</v>
      </c>
      <c r="AJ264" s="5">
        <v>75.98</v>
      </c>
      <c r="AK264" s="32" t="s">
        <v>572</v>
      </c>
      <c r="AL264" s="27"/>
    </row>
    <row r="265" spans="1:38" ht="13.5" customHeight="1" x14ac:dyDescent="0.25">
      <c r="A265" s="3">
        <v>93</v>
      </c>
      <c r="B265" s="60"/>
      <c r="C265" s="60"/>
      <c r="D265" s="60"/>
      <c r="E265" s="60"/>
      <c r="F265" s="65"/>
      <c r="G265" s="13">
        <v>46002</v>
      </c>
      <c r="H265" s="31" t="s">
        <v>1586</v>
      </c>
      <c r="I265" s="5">
        <v>90.99</v>
      </c>
      <c r="J265" s="5" t="s">
        <v>418</v>
      </c>
      <c r="K265" s="5" t="s">
        <v>659</v>
      </c>
      <c r="L265" s="5" t="s">
        <v>659</v>
      </c>
      <c r="M265" s="5" t="s">
        <v>659</v>
      </c>
      <c r="N265" s="5" t="s">
        <v>1587</v>
      </c>
      <c r="O265" s="5">
        <v>233.98</v>
      </c>
      <c r="P265" s="5" t="s">
        <v>418</v>
      </c>
      <c r="Q265" s="5" t="s">
        <v>1587</v>
      </c>
      <c r="R265" s="5" t="s">
        <v>1588</v>
      </c>
      <c r="S265" s="32" t="s">
        <v>967</v>
      </c>
      <c r="T265" s="31" t="s">
        <v>1576</v>
      </c>
      <c r="U265" s="5">
        <v>125.97</v>
      </c>
      <c r="V265" s="5" t="s">
        <v>368</v>
      </c>
      <c r="W265" s="5" t="s">
        <v>1576</v>
      </c>
      <c r="X265" s="5">
        <v>125.97</v>
      </c>
      <c r="Y265" s="5" t="s">
        <v>368</v>
      </c>
      <c r="Z265" s="5" t="s">
        <v>1572</v>
      </c>
      <c r="AA265" s="5">
        <v>292.38</v>
      </c>
      <c r="AB265" s="5" t="s">
        <v>952</v>
      </c>
      <c r="AC265" s="5" t="s">
        <v>1572</v>
      </c>
      <c r="AD265" s="5">
        <v>550.97</v>
      </c>
      <c r="AE265" s="32" t="s">
        <v>418</v>
      </c>
      <c r="AF265" s="31" t="s">
        <v>2088</v>
      </c>
      <c r="AG265" s="5">
        <v>37.99</v>
      </c>
      <c r="AH265" s="5">
        <v>37.99</v>
      </c>
      <c r="AI265" s="5">
        <v>75.98</v>
      </c>
      <c r="AJ265" s="5">
        <v>75.98</v>
      </c>
      <c r="AK265" s="32" t="s">
        <v>572</v>
      </c>
      <c r="AL265" s="27"/>
    </row>
    <row r="266" spans="1:38" ht="13.5" customHeight="1" x14ac:dyDescent="0.25">
      <c r="A266" s="3">
        <v>94</v>
      </c>
      <c r="B266" s="60" t="s">
        <v>48</v>
      </c>
      <c r="C266" s="60" t="s">
        <v>86</v>
      </c>
      <c r="D266" s="60" t="s">
        <v>40</v>
      </c>
      <c r="E266" s="60" t="s">
        <v>479</v>
      </c>
      <c r="F266" s="64">
        <v>45957</v>
      </c>
      <c r="G266" s="13">
        <v>45986</v>
      </c>
      <c r="H266" s="31" t="s">
        <v>1327</v>
      </c>
      <c r="I266" s="5">
        <v>67.959999999999994</v>
      </c>
      <c r="J266" s="5" t="s">
        <v>411</v>
      </c>
      <c r="K266" s="5" t="s">
        <v>659</v>
      </c>
      <c r="L266" s="5" t="s">
        <v>659</v>
      </c>
      <c r="M266" s="5" t="s">
        <v>659</v>
      </c>
      <c r="N266" s="5" t="s">
        <v>1320</v>
      </c>
      <c r="O266" s="5">
        <v>231.98</v>
      </c>
      <c r="P266" s="5" t="s">
        <v>418</v>
      </c>
      <c r="Q266" s="5" t="s">
        <v>659</v>
      </c>
      <c r="R266" s="5" t="s">
        <v>659</v>
      </c>
      <c r="S266" s="32" t="s">
        <v>659</v>
      </c>
      <c r="T266" s="31" t="s">
        <v>1317</v>
      </c>
      <c r="U266" s="5">
        <v>114.97</v>
      </c>
      <c r="V266" s="5" t="s">
        <v>368</v>
      </c>
      <c r="W266" s="5" t="s">
        <v>1317</v>
      </c>
      <c r="X266" s="5">
        <v>114.97</v>
      </c>
      <c r="Y266" s="5" t="s">
        <v>368</v>
      </c>
      <c r="Z266" s="5" t="s">
        <v>1328</v>
      </c>
      <c r="AA266" s="5">
        <v>269.98</v>
      </c>
      <c r="AB266" s="5" t="s">
        <v>418</v>
      </c>
      <c r="AC266" s="5" t="s">
        <v>1317</v>
      </c>
      <c r="AD266" s="5">
        <v>504.97</v>
      </c>
      <c r="AE266" s="32" t="s">
        <v>418</v>
      </c>
      <c r="AF266" s="31" t="s">
        <v>2089</v>
      </c>
      <c r="AG266" s="5">
        <v>123</v>
      </c>
      <c r="AH266" s="5">
        <v>123</v>
      </c>
      <c r="AI266" s="5">
        <v>246</v>
      </c>
      <c r="AJ266" s="5">
        <v>368</v>
      </c>
      <c r="AK266" s="32" t="s">
        <v>1322</v>
      </c>
      <c r="AL266" s="27"/>
    </row>
    <row r="267" spans="1:38" ht="13.5" customHeight="1" x14ac:dyDescent="0.25">
      <c r="A267" s="3">
        <v>94</v>
      </c>
      <c r="B267" s="60"/>
      <c r="C267" s="60"/>
      <c r="D267" s="60"/>
      <c r="E267" s="60"/>
      <c r="F267" s="65"/>
      <c r="G267" s="13">
        <v>45988</v>
      </c>
      <c r="H267" s="31" t="s">
        <v>1329</v>
      </c>
      <c r="I267" s="5">
        <v>84</v>
      </c>
      <c r="J267" s="5" t="s">
        <v>446</v>
      </c>
      <c r="K267" s="5" t="s">
        <v>659</v>
      </c>
      <c r="L267" s="5" t="s">
        <v>659</v>
      </c>
      <c r="M267" s="5" t="s">
        <v>659</v>
      </c>
      <c r="N267" s="5" t="s">
        <v>1320</v>
      </c>
      <c r="O267" s="5">
        <v>231.98</v>
      </c>
      <c r="P267" s="5" t="s">
        <v>418</v>
      </c>
      <c r="Q267" s="5" t="s">
        <v>659</v>
      </c>
      <c r="R267" s="5" t="s">
        <v>659</v>
      </c>
      <c r="S267" s="32" t="s">
        <v>659</v>
      </c>
      <c r="T267" s="31" t="s">
        <v>1321</v>
      </c>
      <c r="U267" s="5">
        <v>113.97</v>
      </c>
      <c r="V267" s="5" t="s">
        <v>368</v>
      </c>
      <c r="W267" s="5" t="s">
        <v>1321</v>
      </c>
      <c r="X267" s="5">
        <v>113.97</v>
      </c>
      <c r="Y267" s="5" t="s">
        <v>368</v>
      </c>
      <c r="Z267" s="5" t="s">
        <v>1330</v>
      </c>
      <c r="AA267" s="5">
        <v>269.45999999999998</v>
      </c>
      <c r="AB267" s="5" t="s">
        <v>952</v>
      </c>
      <c r="AC267" s="5" t="s">
        <v>1330</v>
      </c>
      <c r="AD267" s="5">
        <v>502.92</v>
      </c>
      <c r="AE267" s="32" t="s">
        <v>952</v>
      </c>
      <c r="AF267" s="31" t="s">
        <v>2090</v>
      </c>
      <c r="AG267" s="5">
        <v>117</v>
      </c>
      <c r="AH267" s="5">
        <v>117</v>
      </c>
      <c r="AI267" s="5">
        <v>234</v>
      </c>
      <c r="AJ267" s="5">
        <v>351</v>
      </c>
      <c r="AK267" s="32" t="s">
        <v>1322</v>
      </c>
      <c r="AL267" s="27"/>
    </row>
    <row r="268" spans="1:38" ht="13.5" customHeight="1" x14ac:dyDescent="0.25">
      <c r="A268" s="3">
        <v>94</v>
      </c>
      <c r="B268" s="60"/>
      <c r="C268" s="60"/>
      <c r="D268" s="60"/>
      <c r="E268" s="60"/>
      <c r="F268" s="65"/>
      <c r="G268" s="13">
        <v>45990</v>
      </c>
      <c r="H268" s="31" t="s">
        <v>1331</v>
      </c>
      <c r="I268" s="5">
        <v>80.16</v>
      </c>
      <c r="J268" s="5" t="s">
        <v>411</v>
      </c>
      <c r="K268" s="5" t="s">
        <v>659</v>
      </c>
      <c r="L268" s="5" t="s">
        <v>659</v>
      </c>
      <c r="M268" s="5" t="s">
        <v>659</v>
      </c>
      <c r="N268" s="5" t="s">
        <v>1332</v>
      </c>
      <c r="O268" s="5">
        <v>231.98</v>
      </c>
      <c r="P268" s="5" t="s">
        <v>418</v>
      </c>
      <c r="Q268" s="5" t="s">
        <v>659</v>
      </c>
      <c r="R268" s="5" t="s">
        <v>659</v>
      </c>
      <c r="S268" s="32" t="s">
        <v>659</v>
      </c>
      <c r="T268" s="31" t="s">
        <v>1325</v>
      </c>
      <c r="U268" s="5">
        <v>111.97</v>
      </c>
      <c r="V268" s="5" t="s">
        <v>368</v>
      </c>
      <c r="W268" s="5" t="s">
        <v>1325</v>
      </c>
      <c r="X268" s="5">
        <v>111.97</v>
      </c>
      <c r="Y268" s="5" t="s">
        <v>368</v>
      </c>
      <c r="Z268" s="5" t="s">
        <v>1333</v>
      </c>
      <c r="AA268" s="5">
        <v>265.45999999999998</v>
      </c>
      <c r="AB268" s="5" t="s">
        <v>952</v>
      </c>
      <c r="AC268" s="5" t="s">
        <v>1334</v>
      </c>
      <c r="AD268" s="5">
        <v>496.92</v>
      </c>
      <c r="AE268" s="32" t="s">
        <v>952</v>
      </c>
      <c r="AF268" s="31" t="s">
        <v>2091</v>
      </c>
      <c r="AG268" s="5">
        <v>95</v>
      </c>
      <c r="AH268" s="5">
        <v>95</v>
      </c>
      <c r="AI268" s="5">
        <v>190</v>
      </c>
      <c r="AJ268" s="5">
        <v>285</v>
      </c>
      <c r="AK268" s="32" t="s">
        <v>1322</v>
      </c>
      <c r="AL268" s="27"/>
    </row>
    <row r="269" spans="1:38" ht="13.5" customHeight="1" x14ac:dyDescent="0.25">
      <c r="A269" s="3">
        <v>95</v>
      </c>
      <c r="B269" s="60" t="s">
        <v>57</v>
      </c>
      <c r="C269" s="60" t="s">
        <v>1516</v>
      </c>
      <c r="D269" s="60" t="s">
        <v>42</v>
      </c>
      <c r="E269" s="60" t="s">
        <v>1516</v>
      </c>
      <c r="F269" s="64">
        <v>45982</v>
      </c>
      <c r="G269" s="13">
        <v>46010</v>
      </c>
      <c r="H269" s="31" t="s">
        <v>659</v>
      </c>
      <c r="I269" s="5" t="s">
        <v>659</v>
      </c>
      <c r="J269" s="5" t="s">
        <v>659</v>
      </c>
      <c r="K269" s="5" t="s">
        <v>659</v>
      </c>
      <c r="L269" s="5" t="s">
        <v>659</v>
      </c>
      <c r="M269" s="5" t="s">
        <v>659</v>
      </c>
      <c r="N269" s="5" t="s">
        <v>659</v>
      </c>
      <c r="O269" s="5" t="s">
        <v>659</v>
      </c>
      <c r="P269" s="5" t="s">
        <v>659</v>
      </c>
      <c r="Q269" s="5" t="s">
        <v>659</v>
      </c>
      <c r="R269" s="5" t="s">
        <v>659</v>
      </c>
      <c r="S269" s="32" t="s">
        <v>659</v>
      </c>
      <c r="T269" s="31" t="s">
        <v>1675</v>
      </c>
      <c r="U269" s="5">
        <v>94.85</v>
      </c>
      <c r="V269" s="5" t="s">
        <v>95</v>
      </c>
      <c r="W269" s="5" t="s">
        <v>1675</v>
      </c>
      <c r="X269" s="5">
        <v>132.13999999999999</v>
      </c>
      <c r="Y269" s="5" t="s">
        <v>327</v>
      </c>
      <c r="Z269" s="5" t="s">
        <v>1675</v>
      </c>
      <c r="AA269" s="5">
        <v>282</v>
      </c>
      <c r="AB269" s="5" t="s">
        <v>327</v>
      </c>
      <c r="AC269" s="5" t="s">
        <v>1675</v>
      </c>
      <c r="AD269" s="5">
        <v>622</v>
      </c>
      <c r="AE269" s="32" t="s">
        <v>327</v>
      </c>
      <c r="AF269" s="35">
        <v>0.26180555555555557</v>
      </c>
      <c r="AG269" s="5">
        <v>37.450000000000003</v>
      </c>
      <c r="AH269" s="5">
        <v>37.450000000000003</v>
      </c>
      <c r="AI269" s="5">
        <f t="shared" ref="AI269:AI271" si="4">AH269*2</f>
        <v>74.900000000000006</v>
      </c>
      <c r="AJ269" s="5">
        <v>86</v>
      </c>
      <c r="AK269" s="32" t="s">
        <v>1670</v>
      </c>
      <c r="AL269" s="27"/>
    </row>
    <row r="270" spans="1:38" ht="13.5" customHeight="1" x14ac:dyDescent="0.25">
      <c r="A270" s="3">
        <v>95</v>
      </c>
      <c r="B270" s="60"/>
      <c r="C270" s="60"/>
      <c r="D270" s="60"/>
      <c r="E270" s="60"/>
      <c r="F270" s="65"/>
      <c r="G270" s="13">
        <v>46012</v>
      </c>
      <c r="H270" s="31" t="s">
        <v>659</v>
      </c>
      <c r="I270" s="5" t="s">
        <v>659</v>
      </c>
      <c r="J270" s="5" t="s">
        <v>659</v>
      </c>
      <c r="K270" s="5" t="s">
        <v>659</v>
      </c>
      <c r="L270" s="5" t="s">
        <v>659</v>
      </c>
      <c r="M270" s="5" t="s">
        <v>659</v>
      </c>
      <c r="N270" s="5" t="s">
        <v>659</v>
      </c>
      <c r="O270" s="5" t="s">
        <v>659</v>
      </c>
      <c r="P270" s="5" t="s">
        <v>659</v>
      </c>
      <c r="Q270" s="5" t="s">
        <v>659</v>
      </c>
      <c r="R270" s="5" t="s">
        <v>659</v>
      </c>
      <c r="S270" s="32" t="s">
        <v>659</v>
      </c>
      <c r="T270" s="31" t="s">
        <v>1671</v>
      </c>
      <c r="U270" s="5">
        <v>94.97</v>
      </c>
      <c r="V270" s="5" t="s">
        <v>174</v>
      </c>
      <c r="W270" s="5" t="s">
        <v>1671</v>
      </c>
      <c r="X270" s="5">
        <v>114.11</v>
      </c>
      <c r="Y270" s="5" t="s">
        <v>327</v>
      </c>
      <c r="Z270" s="5" t="s">
        <v>1676</v>
      </c>
      <c r="AA270" s="5">
        <v>246</v>
      </c>
      <c r="AB270" s="5" t="s">
        <v>327</v>
      </c>
      <c r="AC270" s="5" t="s">
        <v>1676</v>
      </c>
      <c r="AD270" s="5">
        <v>542</v>
      </c>
      <c r="AE270" s="32" t="s">
        <v>327</v>
      </c>
      <c r="AF270" s="35">
        <v>0.4284722222222222</v>
      </c>
      <c r="AG270" s="5">
        <v>52.59</v>
      </c>
      <c r="AH270" s="5">
        <v>52.59</v>
      </c>
      <c r="AI270" s="5">
        <f t="shared" si="4"/>
        <v>105.18</v>
      </c>
      <c r="AJ270" s="5">
        <v>120.84</v>
      </c>
      <c r="AK270" s="32" t="s">
        <v>1670</v>
      </c>
      <c r="AL270" s="27"/>
    </row>
    <row r="271" spans="1:38" ht="13.5" customHeight="1" x14ac:dyDescent="0.25">
      <c r="A271" s="3">
        <v>95</v>
      </c>
      <c r="B271" s="60"/>
      <c r="C271" s="60"/>
      <c r="D271" s="60"/>
      <c r="E271" s="60"/>
      <c r="F271" s="65"/>
      <c r="G271" s="13">
        <v>46014</v>
      </c>
      <c r="H271" s="31" t="s">
        <v>659</v>
      </c>
      <c r="I271" s="5" t="s">
        <v>659</v>
      </c>
      <c r="J271" s="5" t="s">
        <v>659</v>
      </c>
      <c r="K271" s="5" t="s">
        <v>659</v>
      </c>
      <c r="L271" s="5" t="s">
        <v>659</v>
      </c>
      <c r="M271" s="5" t="s">
        <v>659</v>
      </c>
      <c r="N271" s="5" t="s">
        <v>659</v>
      </c>
      <c r="O271" s="5" t="s">
        <v>659</v>
      </c>
      <c r="P271" s="5" t="s">
        <v>659</v>
      </c>
      <c r="Q271" s="5" t="s">
        <v>659</v>
      </c>
      <c r="R271" s="5" t="s">
        <v>659</v>
      </c>
      <c r="S271" s="32" t="s">
        <v>659</v>
      </c>
      <c r="T271" s="31" t="s">
        <v>1671</v>
      </c>
      <c r="U271" s="5">
        <v>76.97</v>
      </c>
      <c r="V271" s="5" t="s">
        <v>174</v>
      </c>
      <c r="W271" s="5" t="s">
        <v>1671</v>
      </c>
      <c r="X271" s="5">
        <v>96.1</v>
      </c>
      <c r="Y271" s="5" t="s">
        <v>327</v>
      </c>
      <c r="Z271" s="5" t="s">
        <v>1671</v>
      </c>
      <c r="AA271" s="5">
        <v>210</v>
      </c>
      <c r="AB271" s="5" t="s">
        <v>327</v>
      </c>
      <c r="AC271" s="5" t="s">
        <v>1671</v>
      </c>
      <c r="AD271" s="5">
        <v>542</v>
      </c>
      <c r="AE271" s="32" t="s">
        <v>327</v>
      </c>
      <c r="AF271" s="35">
        <v>0.26180555555555557</v>
      </c>
      <c r="AG271" s="5">
        <v>37.450000000000003</v>
      </c>
      <c r="AH271" s="5">
        <v>37.450000000000003</v>
      </c>
      <c r="AI271" s="5">
        <f t="shared" si="4"/>
        <v>74.900000000000006</v>
      </c>
      <c r="AJ271" s="5">
        <v>57.05</v>
      </c>
      <c r="AK271" s="32" t="s">
        <v>1670</v>
      </c>
      <c r="AL271" s="27"/>
    </row>
    <row r="272" spans="1:38" ht="13.5" customHeight="1" x14ac:dyDescent="0.25">
      <c r="A272" s="3">
        <v>96</v>
      </c>
      <c r="B272" s="60" t="s">
        <v>37</v>
      </c>
      <c r="C272" s="60" t="s">
        <v>914</v>
      </c>
      <c r="D272" s="60" t="s">
        <v>39</v>
      </c>
      <c r="E272" s="60" t="s">
        <v>87</v>
      </c>
      <c r="F272" s="64">
        <v>45957</v>
      </c>
      <c r="G272" s="13">
        <v>45986</v>
      </c>
      <c r="H272" s="31" t="s">
        <v>659</v>
      </c>
      <c r="I272" s="5" t="s">
        <v>659</v>
      </c>
      <c r="J272" s="5" t="s">
        <v>659</v>
      </c>
      <c r="K272" s="5" t="s">
        <v>659</v>
      </c>
      <c r="L272" s="5" t="s">
        <v>659</v>
      </c>
      <c r="M272" s="5" t="s">
        <v>659</v>
      </c>
      <c r="N272" s="5" t="s">
        <v>659</v>
      </c>
      <c r="O272" s="5" t="s">
        <v>659</v>
      </c>
      <c r="P272" s="5" t="s">
        <v>659</v>
      </c>
      <c r="Q272" s="5" t="s">
        <v>659</v>
      </c>
      <c r="R272" s="5" t="s">
        <v>659</v>
      </c>
      <c r="S272" s="32" t="s">
        <v>659</v>
      </c>
      <c r="T272" s="31" t="s">
        <v>1341</v>
      </c>
      <c r="U272" s="5">
        <v>16.989999999999998</v>
      </c>
      <c r="V272" s="5" t="s">
        <v>380</v>
      </c>
      <c r="W272" s="5" t="s">
        <v>1349</v>
      </c>
      <c r="X272" s="5">
        <v>66.989999999999995</v>
      </c>
      <c r="Y272" s="5" t="s">
        <v>418</v>
      </c>
      <c r="Z272" s="5" t="s">
        <v>1341</v>
      </c>
      <c r="AA272" s="5">
        <v>57.97</v>
      </c>
      <c r="AB272" s="5" t="s">
        <v>380</v>
      </c>
      <c r="AC272" s="5" t="s">
        <v>1341</v>
      </c>
      <c r="AD272" s="5">
        <v>169.34</v>
      </c>
      <c r="AE272" s="32" t="s">
        <v>446</v>
      </c>
      <c r="AF272" s="31" t="s">
        <v>1988</v>
      </c>
      <c r="AG272" s="5">
        <v>89.45</v>
      </c>
      <c r="AH272" s="5">
        <v>89.45</v>
      </c>
      <c r="AI272" s="5">
        <v>171.45</v>
      </c>
      <c r="AJ272" s="5">
        <v>305.45</v>
      </c>
      <c r="AK272" s="32" t="s">
        <v>406</v>
      </c>
      <c r="AL272" s="27"/>
    </row>
    <row r="273" spans="1:38" ht="13.5" customHeight="1" x14ac:dyDescent="0.25">
      <c r="A273" s="3">
        <v>96</v>
      </c>
      <c r="B273" s="60"/>
      <c r="C273" s="60"/>
      <c r="D273" s="60"/>
      <c r="E273" s="60"/>
      <c r="F273" s="65"/>
      <c r="G273" s="13">
        <v>45988</v>
      </c>
      <c r="H273" s="31" t="s">
        <v>659</v>
      </c>
      <c r="I273" s="5" t="s">
        <v>659</v>
      </c>
      <c r="J273" s="5" t="s">
        <v>659</v>
      </c>
      <c r="K273" s="5" t="s">
        <v>659</v>
      </c>
      <c r="L273" s="5" t="s">
        <v>659</v>
      </c>
      <c r="M273" s="5" t="s">
        <v>659</v>
      </c>
      <c r="N273" s="5" t="s">
        <v>659</v>
      </c>
      <c r="O273" s="5" t="s">
        <v>659</v>
      </c>
      <c r="P273" s="5" t="s">
        <v>659</v>
      </c>
      <c r="Q273" s="5" t="s">
        <v>659</v>
      </c>
      <c r="R273" s="5" t="s">
        <v>659</v>
      </c>
      <c r="S273" s="32" t="s">
        <v>659</v>
      </c>
      <c r="T273" s="31" t="s">
        <v>1350</v>
      </c>
      <c r="U273" s="5">
        <v>22.49</v>
      </c>
      <c r="V273" s="5" t="s">
        <v>231</v>
      </c>
      <c r="W273" s="5" t="s">
        <v>1347</v>
      </c>
      <c r="X273" s="5" t="s">
        <v>1351</v>
      </c>
      <c r="Y273" s="5" t="s">
        <v>347</v>
      </c>
      <c r="Z273" s="5" t="s">
        <v>1350</v>
      </c>
      <c r="AA273" s="5" t="s">
        <v>1352</v>
      </c>
      <c r="AB273" s="5" t="s">
        <v>418</v>
      </c>
      <c r="AC273" s="5" t="s">
        <v>1353</v>
      </c>
      <c r="AD273" s="5">
        <v>173.94</v>
      </c>
      <c r="AE273" s="32" t="s">
        <v>231</v>
      </c>
      <c r="AF273" s="31" t="s">
        <v>1989</v>
      </c>
      <c r="AG273" s="5">
        <v>118.45</v>
      </c>
      <c r="AH273" s="5">
        <v>118.45</v>
      </c>
      <c r="AI273" s="5">
        <v>229.45</v>
      </c>
      <c r="AJ273" s="5">
        <v>401.45</v>
      </c>
      <c r="AK273" s="32" t="s">
        <v>406</v>
      </c>
      <c r="AL273" s="27"/>
    </row>
    <row r="274" spans="1:38" ht="13.5" customHeight="1" x14ac:dyDescent="0.25">
      <c r="A274" s="3">
        <v>96</v>
      </c>
      <c r="B274" s="60"/>
      <c r="C274" s="60"/>
      <c r="D274" s="60"/>
      <c r="E274" s="60"/>
      <c r="F274" s="65"/>
      <c r="G274" s="13">
        <v>45990</v>
      </c>
      <c r="H274" s="31" t="s">
        <v>659</v>
      </c>
      <c r="I274" s="5" t="s">
        <v>659</v>
      </c>
      <c r="J274" s="5" t="s">
        <v>659</v>
      </c>
      <c r="K274" s="5" t="s">
        <v>659</v>
      </c>
      <c r="L274" s="5" t="s">
        <v>659</v>
      </c>
      <c r="M274" s="5" t="s">
        <v>659</v>
      </c>
      <c r="N274" s="5" t="s">
        <v>659</v>
      </c>
      <c r="O274" s="5" t="s">
        <v>659</v>
      </c>
      <c r="P274" s="5" t="s">
        <v>659</v>
      </c>
      <c r="Q274" s="5" t="s">
        <v>659</v>
      </c>
      <c r="R274" s="5" t="s">
        <v>659</v>
      </c>
      <c r="S274" s="32" t="s">
        <v>659</v>
      </c>
      <c r="T274" s="31" t="s">
        <v>1341</v>
      </c>
      <c r="U274" s="5">
        <v>16.989999999999998</v>
      </c>
      <c r="V274" s="5" t="s">
        <v>380</v>
      </c>
      <c r="W274" s="5" t="s">
        <v>1354</v>
      </c>
      <c r="X274" s="5">
        <v>66.989999999999995</v>
      </c>
      <c r="Y274" s="5" t="s">
        <v>418</v>
      </c>
      <c r="Z274" s="5" t="s">
        <v>1341</v>
      </c>
      <c r="AA274" s="5">
        <v>57.97</v>
      </c>
      <c r="AB274" s="5" t="s">
        <v>380</v>
      </c>
      <c r="AC274" s="5" t="s">
        <v>1341</v>
      </c>
      <c r="AD274" s="5">
        <v>156.22</v>
      </c>
      <c r="AE274" s="32" t="s">
        <v>446</v>
      </c>
      <c r="AF274" s="31" t="s">
        <v>2092</v>
      </c>
      <c r="AG274" s="5">
        <v>131.75</v>
      </c>
      <c r="AH274" s="5">
        <v>131.75</v>
      </c>
      <c r="AI274" s="5">
        <v>256.05</v>
      </c>
      <c r="AJ274" s="5">
        <v>437.45</v>
      </c>
      <c r="AK274" s="32" t="s">
        <v>406</v>
      </c>
      <c r="AL274" s="27"/>
    </row>
    <row r="275" spans="1:38" ht="13.5" customHeight="1" x14ac:dyDescent="0.25">
      <c r="A275" s="3">
        <v>97</v>
      </c>
      <c r="B275" s="60" t="s">
        <v>27</v>
      </c>
      <c r="C275" s="60" t="s">
        <v>135</v>
      </c>
      <c r="D275" s="60" t="s">
        <v>37</v>
      </c>
      <c r="E275" s="60" t="s">
        <v>914</v>
      </c>
      <c r="F275" s="64">
        <v>45982</v>
      </c>
      <c r="G275" s="13">
        <v>46010</v>
      </c>
      <c r="H275" s="31" t="s">
        <v>659</v>
      </c>
      <c r="I275" s="5" t="s">
        <v>659</v>
      </c>
      <c r="J275" s="5" t="s">
        <v>659</v>
      </c>
      <c r="K275" s="5" t="s">
        <v>659</v>
      </c>
      <c r="L275" s="5" t="s">
        <v>659</v>
      </c>
      <c r="M275" s="5" t="s">
        <v>659</v>
      </c>
      <c r="N275" s="5" t="s">
        <v>659</v>
      </c>
      <c r="O275" s="5" t="s">
        <v>659</v>
      </c>
      <c r="P275" s="5" t="s">
        <v>659</v>
      </c>
      <c r="Q275" s="5" t="s">
        <v>659</v>
      </c>
      <c r="R275" s="5" t="s">
        <v>659</v>
      </c>
      <c r="S275" s="32" t="s">
        <v>659</v>
      </c>
      <c r="T275" s="35">
        <v>0.67361111111111116</v>
      </c>
      <c r="U275" s="5">
        <v>145</v>
      </c>
      <c r="V275" s="5" t="s">
        <v>98</v>
      </c>
      <c r="W275" s="8">
        <v>0.67361111111111116</v>
      </c>
      <c r="X275" s="5">
        <v>145</v>
      </c>
      <c r="Y275" s="5" t="s">
        <v>98</v>
      </c>
      <c r="Z275" s="8">
        <v>0.67361111111111116</v>
      </c>
      <c r="AA275" s="5">
        <v>321</v>
      </c>
      <c r="AB275" s="5" t="s">
        <v>98</v>
      </c>
      <c r="AC275" s="8">
        <v>0.67361111111111116</v>
      </c>
      <c r="AD275" s="5">
        <v>666</v>
      </c>
      <c r="AE275" s="32" t="s">
        <v>418</v>
      </c>
      <c r="AF275" s="35">
        <v>0.23958333333333334</v>
      </c>
      <c r="AG275" s="5">
        <v>44</v>
      </c>
      <c r="AH275" s="5">
        <v>44</v>
      </c>
      <c r="AI275" s="5">
        <v>88</v>
      </c>
      <c r="AJ275" s="5">
        <v>88</v>
      </c>
      <c r="AK275" s="32" t="s">
        <v>694</v>
      </c>
      <c r="AL275" s="27"/>
    </row>
    <row r="276" spans="1:38" ht="13.5" customHeight="1" x14ac:dyDescent="0.25">
      <c r="A276" s="3">
        <v>97</v>
      </c>
      <c r="B276" s="60"/>
      <c r="C276" s="60"/>
      <c r="D276" s="60"/>
      <c r="E276" s="60"/>
      <c r="F276" s="65"/>
      <c r="G276" s="13">
        <v>46012</v>
      </c>
      <c r="H276" s="35">
        <v>0.78125</v>
      </c>
      <c r="I276" s="5">
        <v>163</v>
      </c>
      <c r="J276" s="5" t="s">
        <v>368</v>
      </c>
      <c r="K276" s="8">
        <v>0.78125</v>
      </c>
      <c r="L276" s="5">
        <v>163</v>
      </c>
      <c r="M276" s="5" t="s">
        <v>368</v>
      </c>
      <c r="N276" s="8">
        <v>0.78125</v>
      </c>
      <c r="O276" s="5">
        <v>387</v>
      </c>
      <c r="P276" s="5" t="s">
        <v>368</v>
      </c>
      <c r="Q276" s="8">
        <v>0.78125</v>
      </c>
      <c r="R276" s="5">
        <v>769</v>
      </c>
      <c r="S276" s="32" t="s">
        <v>368</v>
      </c>
      <c r="T276" s="31" t="s">
        <v>115</v>
      </c>
      <c r="U276" s="5" t="s">
        <v>115</v>
      </c>
      <c r="V276" s="5" t="s">
        <v>115</v>
      </c>
      <c r="W276" s="5" t="s">
        <v>115</v>
      </c>
      <c r="X276" s="5" t="s">
        <v>115</v>
      </c>
      <c r="Y276" s="5" t="s">
        <v>115</v>
      </c>
      <c r="Z276" s="5" t="s">
        <v>115</v>
      </c>
      <c r="AA276" s="5" t="s">
        <v>115</v>
      </c>
      <c r="AB276" s="5" t="s">
        <v>115</v>
      </c>
      <c r="AC276" s="5" t="s">
        <v>115</v>
      </c>
      <c r="AD276" s="5" t="s">
        <v>115</v>
      </c>
      <c r="AE276" s="32" t="s">
        <v>115</v>
      </c>
      <c r="AF276" s="35">
        <v>0.23958333333333334</v>
      </c>
      <c r="AG276" s="5">
        <v>44</v>
      </c>
      <c r="AH276" s="5">
        <v>44</v>
      </c>
      <c r="AI276" s="5">
        <v>88</v>
      </c>
      <c r="AJ276" s="5">
        <v>88</v>
      </c>
      <c r="AK276" s="32" t="s">
        <v>694</v>
      </c>
      <c r="AL276" s="27"/>
    </row>
    <row r="277" spans="1:38" ht="13.5" customHeight="1" x14ac:dyDescent="0.25">
      <c r="A277" s="3">
        <v>97</v>
      </c>
      <c r="B277" s="60"/>
      <c r="C277" s="60"/>
      <c r="D277" s="60"/>
      <c r="E277" s="60"/>
      <c r="F277" s="65"/>
      <c r="G277" s="13">
        <v>46014</v>
      </c>
      <c r="H277" s="31" t="s">
        <v>659</v>
      </c>
      <c r="I277" s="5" t="s">
        <v>659</v>
      </c>
      <c r="J277" s="5" t="s">
        <v>659</v>
      </c>
      <c r="K277" s="5" t="s">
        <v>659</v>
      </c>
      <c r="L277" s="5" t="s">
        <v>659</v>
      </c>
      <c r="M277" s="5" t="s">
        <v>659</v>
      </c>
      <c r="N277" s="5" t="s">
        <v>659</v>
      </c>
      <c r="O277" s="5" t="s">
        <v>659</v>
      </c>
      <c r="P277" s="5" t="s">
        <v>659</v>
      </c>
      <c r="Q277" s="8">
        <v>0.47222222222222221</v>
      </c>
      <c r="R277" s="5">
        <v>661</v>
      </c>
      <c r="S277" s="32" t="s">
        <v>368</v>
      </c>
      <c r="T277" s="35">
        <v>0.71527777777777779</v>
      </c>
      <c r="U277" s="5">
        <v>145</v>
      </c>
      <c r="V277" s="5" t="s">
        <v>98</v>
      </c>
      <c r="W277" s="8">
        <v>0.71527777777777779</v>
      </c>
      <c r="X277" s="5">
        <v>145</v>
      </c>
      <c r="Y277" s="5" t="s">
        <v>98</v>
      </c>
      <c r="Z277" s="8">
        <v>0.71527777777777779</v>
      </c>
      <c r="AA277" s="5">
        <v>321</v>
      </c>
      <c r="AB277" s="5" t="s">
        <v>98</v>
      </c>
      <c r="AC277" s="8">
        <v>0.71527777777777779</v>
      </c>
      <c r="AD277" s="5">
        <v>781</v>
      </c>
      <c r="AE277" s="32" t="s">
        <v>967</v>
      </c>
      <c r="AF277" s="35">
        <v>0.23958333333333334</v>
      </c>
      <c r="AG277" s="5">
        <v>44</v>
      </c>
      <c r="AH277" s="5">
        <v>44</v>
      </c>
      <c r="AI277" s="5">
        <v>88</v>
      </c>
      <c r="AJ277" s="5">
        <v>88</v>
      </c>
      <c r="AK277" s="32" t="s">
        <v>694</v>
      </c>
      <c r="AL277" s="27"/>
    </row>
    <row r="278" spans="1:38" ht="13.5" customHeight="1" x14ac:dyDescent="0.25">
      <c r="A278" s="3">
        <v>98</v>
      </c>
      <c r="B278" s="60" t="s">
        <v>60</v>
      </c>
      <c r="C278" s="60" t="s">
        <v>135</v>
      </c>
      <c r="D278" s="60" t="s">
        <v>54</v>
      </c>
      <c r="E278" s="60" t="s">
        <v>398</v>
      </c>
      <c r="F278" s="64">
        <v>45943</v>
      </c>
      <c r="G278" s="13">
        <v>45972</v>
      </c>
      <c r="H278" s="31" t="s">
        <v>659</v>
      </c>
      <c r="I278" s="5" t="s">
        <v>659</v>
      </c>
      <c r="J278" s="5" t="s">
        <v>659</v>
      </c>
      <c r="K278" s="5" t="s">
        <v>659</v>
      </c>
      <c r="L278" s="5" t="s">
        <v>659</v>
      </c>
      <c r="M278" s="5" t="s">
        <v>659</v>
      </c>
      <c r="N278" s="5" t="s">
        <v>659</v>
      </c>
      <c r="O278" s="5" t="s">
        <v>659</v>
      </c>
      <c r="P278" s="5" t="s">
        <v>659</v>
      </c>
      <c r="Q278" s="5" t="s">
        <v>659</v>
      </c>
      <c r="R278" s="5" t="s">
        <v>659</v>
      </c>
      <c r="S278" s="32" t="s">
        <v>659</v>
      </c>
      <c r="T278" s="35">
        <v>0.38194444444444442</v>
      </c>
      <c r="U278" s="5">
        <v>29</v>
      </c>
      <c r="V278" s="5" t="s">
        <v>446</v>
      </c>
      <c r="W278" s="8">
        <v>0.38194444444444442</v>
      </c>
      <c r="X278" s="5">
        <v>51</v>
      </c>
      <c r="Y278" s="5" t="s">
        <v>446</v>
      </c>
      <c r="Z278" s="8">
        <v>0.38194444444444442</v>
      </c>
      <c r="AA278" s="5">
        <v>109</v>
      </c>
      <c r="AB278" s="5" t="s">
        <v>446</v>
      </c>
      <c r="AC278" s="8">
        <v>0.38194444444444442</v>
      </c>
      <c r="AD278" s="5">
        <v>141</v>
      </c>
      <c r="AE278" s="32" t="s">
        <v>446</v>
      </c>
      <c r="AF278" s="35">
        <v>0.40347222222222223</v>
      </c>
      <c r="AG278" s="5">
        <v>220</v>
      </c>
      <c r="AH278" s="5">
        <v>220</v>
      </c>
      <c r="AI278" s="5">
        <v>440</v>
      </c>
      <c r="AJ278" s="5">
        <v>625</v>
      </c>
      <c r="AK278" s="32" t="s">
        <v>1021</v>
      </c>
      <c r="AL278" s="27"/>
    </row>
    <row r="279" spans="1:38" ht="13.5" customHeight="1" x14ac:dyDescent="0.25">
      <c r="A279" s="3">
        <v>98</v>
      </c>
      <c r="B279" s="60"/>
      <c r="C279" s="60"/>
      <c r="D279" s="60"/>
      <c r="E279" s="60"/>
      <c r="F279" s="65"/>
      <c r="G279" s="13">
        <v>45974</v>
      </c>
      <c r="H279" s="31" t="s">
        <v>659</v>
      </c>
      <c r="I279" s="5" t="s">
        <v>659</v>
      </c>
      <c r="J279" s="5" t="s">
        <v>659</v>
      </c>
      <c r="K279" s="5" t="s">
        <v>659</v>
      </c>
      <c r="L279" s="5" t="s">
        <v>659</v>
      </c>
      <c r="M279" s="5" t="s">
        <v>659</v>
      </c>
      <c r="N279" s="5" t="s">
        <v>659</v>
      </c>
      <c r="O279" s="5" t="s">
        <v>659</v>
      </c>
      <c r="P279" s="5" t="s">
        <v>659</v>
      </c>
      <c r="Q279" s="5" t="s">
        <v>659</v>
      </c>
      <c r="R279" s="5" t="s">
        <v>659</v>
      </c>
      <c r="S279" s="32" t="s">
        <v>659</v>
      </c>
      <c r="T279" s="35">
        <v>0.44097222222222221</v>
      </c>
      <c r="U279" s="5">
        <v>40</v>
      </c>
      <c r="V279" s="5" t="s">
        <v>446</v>
      </c>
      <c r="W279" s="8">
        <v>0.44097222222222221</v>
      </c>
      <c r="X279" s="5">
        <v>62</v>
      </c>
      <c r="Y279" s="5" t="s">
        <v>446</v>
      </c>
      <c r="Z279" s="8">
        <v>0.44097222222222221</v>
      </c>
      <c r="AA279" s="5">
        <v>135</v>
      </c>
      <c r="AB279" s="5" t="s">
        <v>446</v>
      </c>
      <c r="AC279" s="8">
        <v>0.44097222222222221</v>
      </c>
      <c r="AD279" s="5">
        <v>249</v>
      </c>
      <c r="AE279" s="32" t="s">
        <v>446</v>
      </c>
      <c r="AF279" s="35">
        <v>0.32083333333333336</v>
      </c>
      <c r="AG279" s="5">
        <v>164</v>
      </c>
      <c r="AH279" s="5">
        <v>164</v>
      </c>
      <c r="AI279" s="5">
        <v>328</v>
      </c>
      <c r="AJ279" s="5">
        <v>492</v>
      </c>
      <c r="AK279" s="32" t="s">
        <v>1021</v>
      </c>
      <c r="AL279" s="27"/>
    </row>
    <row r="280" spans="1:38" ht="13.5" customHeight="1" x14ac:dyDescent="0.25">
      <c r="A280" s="3">
        <v>98</v>
      </c>
      <c r="B280" s="60"/>
      <c r="C280" s="60"/>
      <c r="D280" s="60"/>
      <c r="E280" s="60"/>
      <c r="F280" s="65"/>
      <c r="G280" s="13">
        <v>45976</v>
      </c>
      <c r="H280" s="31" t="s">
        <v>659</v>
      </c>
      <c r="I280" s="5" t="s">
        <v>659</v>
      </c>
      <c r="J280" s="5" t="s">
        <v>659</v>
      </c>
      <c r="K280" s="5" t="s">
        <v>659</v>
      </c>
      <c r="L280" s="5" t="s">
        <v>659</v>
      </c>
      <c r="M280" s="5" t="s">
        <v>659</v>
      </c>
      <c r="N280" s="5" t="s">
        <v>659</v>
      </c>
      <c r="O280" s="5" t="s">
        <v>659</v>
      </c>
      <c r="P280" s="5" t="s">
        <v>659</v>
      </c>
      <c r="Q280" s="5" t="s">
        <v>659</v>
      </c>
      <c r="R280" s="5" t="s">
        <v>659</v>
      </c>
      <c r="S280" s="32" t="s">
        <v>659</v>
      </c>
      <c r="T280" s="35">
        <v>0.61458333333333337</v>
      </c>
      <c r="U280" s="5">
        <v>29</v>
      </c>
      <c r="V280" s="5" t="s">
        <v>446</v>
      </c>
      <c r="W280" s="8">
        <v>0.61458333333333337</v>
      </c>
      <c r="X280" s="5">
        <v>55</v>
      </c>
      <c r="Y280" s="5" t="s">
        <v>446</v>
      </c>
      <c r="Z280" s="8">
        <v>0.61458333333333337</v>
      </c>
      <c r="AA280" s="5">
        <v>120</v>
      </c>
      <c r="AB280" s="5" t="s">
        <v>1023</v>
      </c>
      <c r="AC280" s="8">
        <v>0.61458333333333337</v>
      </c>
      <c r="AD280" s="5">
        <v>216</v>
      </c>
      <c r="AE280" s="32" t="s">
        <v>446</v>
      </c>
      <c r="AF280" s="31" t="s">
        <v>115</v>
      </c>
      <c r="AG280" s="5" t="s">
        <v>115</v>
      </c>
      <c r="AH280" s="5" t="s">
        <v>115</v>
      </c>
      <c r="AI280" s="5" t="s">
        <v>115</v>
      </c>
      <c r="AJ280" s="5" t="s">
        <v>115</v>
      </c>
      <c r="AK280" s="32" t="s">
        <v>115</v>
      </c>
      <c r="AL280" s="27" t="s">
        <v>1913</v>
      </c>
    </row>
    <row r="281" spans="1:38" ht="13.5" customHeight="1" x14ac:dyDescent="0.25">
      <c r="A281" s="3">
        <v>99</v>
      </c>
      <c r="B281" s="60" t="s">
        <v>18</v>
      </c>
      <c r="C281" s="60" t="s">
        <v>899</v>
      </c>
      <c r="D281" s="60" t="s">
        <v>84</v>
      </c>
      <c r="E281" s="60" t="s">
        <v>899</v>
      </c>
      <c r="F281" s="64">
        <v>45949</v>
      </c>
      <c r="G281" s="13">
        <v>45978</v>
      </c>
      <c r="H281" s="31" t="s">
        <v>659</v>
      </c>
      <c r="I281" s="5" t="s">
        <v>659</v>
      </c>
      <c r="J281" s="5" t="s">
        <v>659</v>
      </c>
      <c r="K281" s="5" t="s">
        <v>659</v>
      </c>
      <c r="L281" s="5" t="s">
        <v>659</v>
      </c>
      <c r="M281" s="5" t="s">
        <v>659</v>
      </c>
      <c r="N281" s="5" t="s">
        <v>659</v>
      </c>
      <c r="O281" s="5" t="s">
        <v>659</v>
      </c>
      <c r="P281" s="5" t="s">
        <v>659</v>
      </c>
      <c r="Q281" s="5" t="s">
        <v>659</v>
      </c>
      <c r="R281" s="5" t="s">
        <v>659</v>
      </c>
      <c r="S281" s="32" t="s">
        <v>659</v>
      </c>
      <c r="T281" s="31" t="s">
        <v>958</v>
      </c>
      <c r="U281" s="5">
        <v>24.95</v>
      </c>
      <c r="V281" s="5" t="s">
        <v>411</v>
      </c>
      <c r="W281" s="5" t="s">
        <v>969</v>
      </c>
      <c r="X281" s="5">
        <v>70</v>
      </c>
      <c r="Y281" s="5" t="s">
        <v>363</v>
      </c>
      <c r="Z281" s="5" t="s">
        <v>958</v>
      </c>
      <c r="AA281" s="5" t="s">
        <v>970</v>
      </c>
      <c r="AB281" s="5" t="s">
        <v>347</v>
      </c>
      <c r="AC281" s="5" t="s">
        <v>958</v>
      </c>
      <c r="AD281" s="5">
        <v>194.63</v>
      </c>
      <c r="AE281" s="32" t="s">
        <v>418</v>
      </c>
      <c r="AF281" s="35">
        <v>0.5</v>
      </c>
      <c r="AG281" s="5">
        <v>96</v>
      </c>
      <c r="AH281" s="5">
        <v>96</v>
      </c>
      <c r="AI281" s="5">
        <v>192</v>
      </c>
      <c r="AJ281" s="5">
        <v>230.4</v>
      </c>
      <c r="AK281" s="32" t="s">
        <v>946</v>
      </c>
      <c r="AL281" s="27"/>
    </row>
    <row r="282" spans="1:38" ht="13.5" customHeight="1" x14ac:dyDescent="0.25">
      <c r="A282" s="3">
        <v>99</v>
      </c>
      <c r="B282" s="60"/>
      <c r="C282" s="60"/>
      <c r="D282" s="60"/>
      <c r="E282" s="60"/>
      <c r="F282" s="65"/>
      <c r="G282" s="13">
        <v>45980</v>
      </c>
      <c r="H282" s="31" t="s">
        <v>659</v>
      </c>
      <c r="I282" s="5" t="s">
        <v>659</v>
      </c>
      <c r="J282" s="5" t="s">
        <v>659</v>
      </c>
      <c r="K282" s="5" t="s">
        <v>659</v>
      </c>
      <c r="L282" s="5" t="s">
        <v>659</v>
      </c>
      <c r="M282" s="5" t="s">
        <v>659</v>
      </c>
      <c r="N282" s="5" t="s">
        <v>659</v>
      </c>
      <c r="O282" s="5" t="s">
        <v>659</v>
      </c>
      <c r="P282" s="5" t="s">
        <v>659</v>
      </c>
      <c r="Q282" s="5" t="s">
        <v>659</v>
      </c>
      <c r="R282" s="5" t="s">
        <v>659</v>
      </c>
      <c r="S282" s="32" t="s">
        <v>659</v>
      </c>
      <c r="T282" s="31" t="s">
        <v>958</v>
      </c>
      <c r="U282" s="5">
        <v>24.95</v>
      </c>
      <c r="V282" s="5" t="s">
        <v>411</v>
      </c>
      <c r="W282" s="5" t="s">
        <v>969</v>
      </c>
      <c r="X282" s="5">
        <v>71</v>
      </c>
      <c r="Y282" s="5" t="s">
        <v>363</v>
      </c>
      <c r="Z282" s="5" t="s">
        <v>958</v>
      </c>
      <c r="AA282" s="5" t="s">
        <v>970</v>
      </c>
      <c r="AB282" s="5" t="s">
        <v>347</v>
      </c>
      <c r="AC282" s="5" t="s">
        <v>958</v>
      </c>
      <c r="AD282" s="5">
        <v>201.53</v>
      </c>
      <c r="AE282" s="32" t="s">
        <v>418</v>
      </c>
      <c r="AF282" s="35">
        <v>0.5</v>
      </c>
      <c r="AG282" s="5">
        <v>91.1</v>
      </c>
      <c r="AH282" s="5">
        <v>91.1</v>
      </c>
      <c r="AI282" s="5">
        <v>182.2</v>
      </c>
      <c r="AJ282" s="5">
        <v>275.7</v>
      </c>
      <c r="AK282" s="32" t="s">
        <v>946</v>
      </c>
      <c r="AL282" s="27"/>
    </row>
    <row r="283" spans="1:38" ht="13.5" customHeight="1" x14ac:dyDescent="0.25">
      <c r="A283" s="3">
        <v>99</v>
      </c>
      <c r="B283" s="60"/>
      <c r="C283" s="60"/>
      <c r="D283" s="60"/>
      <c r="E283" s="60"/>
      <c r="F283" s="65"/>
      <c r="G283" s="13">
        <v>45982</v>
      </c>
      <c r="H283" s="31" t="s">
        <v>659</v>
      </c>
      <c r="I283" s="5" t="s">
        <v>659</v>
      </c>
      <c r="J283" s="5" t="s">
        <v>659</v>
      </c>
      <c r="K283" s="5" t="s">
        <v>659</v>
      </c>
      <c r="L283" s="5" t="s">
        <v>659</v>
      </c>
      <c r="M283" s="5" t="s">
        <v>659</v>
      </c>
      <c r="N283" s="5" t="s">
        <v>659</v>
      </c>
      <c r="O283" s="5" t="s">
        <v>659</v>
      </c>
      <c r="P283" s="5" t="s">
        <v>659</v>
      </c>
      <c r="Q283" s="5" t="s">
        <v>659</v>
      </c>
      <c r="R283" s="5" t="s">
        <v>659</v>
      </c>
      <c r="S283" s="32" t="s">
        <v>659</v>
      </c>
      <c r="T283" s="31" t="s">
        <v>971</v>
      </c>
      <c r="U283" s="5">
        <v>24.95</v>
      </c>
      <c r="V283" s="5" t="s">
        <v>411</v>
      </c>
      <c r="W283" s="5" t="s">
        <v>969</v>
      </c>
      <c r="X283" s="5">
        <v>80.959999999999994</v>
      </c>
      <c r="Y283" s="5" t="s">
        <v>368</v>
      </c>
      <c r="Z283" s="5" t="s">
        <v>963</v>
      </c>
      <c r="AA283" s="5" t="s">
        <v>970</v>
      </c>
      <c r="AB283" s="5" t="s">
        <v>347</v>
      </c>
      <c r="AC283" s="5" t="s">
        <v>971</v>
      </c>
      <c r="AD283" s="5">
        <v>196.93</v>
      </c>
      <c r="AE283" s="32" t="s">
        <v>418</v>
      </c>
      <c r="AF283" s="35">
        <v>0.5</v>
      </c>
      <c r="AG283" s="5">
        <v>107.7</v>
      </c>
      <c r="AH283" s="5">
        <v>107.7</v>
      </c>
      <c r="AI283" s="5">
        <v>215.4</v>
      </c>
      <c r="AJ283" s="5">
        <v>258.39999999999998</v>
      </c>
      <c r="AK283" s="32" t="s">
        <v>946</v>
      </c>
      <c r="AL283" s="27"/>
    </row>
    <row r="284" spans="1:38" ht="13.5" customHeight="1" x14ac:dyDescent="0.25">
      <c r="A284" s="3">
        <v>100</v>
      </c>
      <c r="B284" s="60" t="s">
        <v>56</v>
      </c>
      <c r="C284" s="60" t="s">
        <v>1857</v>
      </c>
      <c r="D284" s="60" t="s">
        <v>11</v>
      </c>
      <c r="E284" s="60" t="s">
        <v>1857</v>
      </c>
      <c r="F284" s="64">
        <v>45978</v>
      </c>
      <c r="G284" s="13">
        <v>46006</v>
      </c>
      <c r="H284" s="31" t="s">
        <v>659</v>
      </c>
      <c r="I284" s="5" t="s">
        <v>659</v>
      </c>
      <c r="J284" s="5" t="s">
        <v>659</v>
      </c>
      <c r="K284" s="5" t="s">
        <v>659</v>
      </c>
      <c r="L284" s="5" t="s">
        <v>659</v>
      </c>
      <c r="M284" s="5" t="s">
        <v>659</v>
      </c>
      <c r="N284" s="5" t="s">
        <v>659</v>
      </c>
      <c r="O284" s="5" t="s">
        <v>659</v>
      </c>
      <c r="P284" s="5" t="s">
        <v>659</v>
      </c>
      <c r="Q284" s="5" t="s">
        <v>659</v>
      </c>
      <c r="R284" s="5" t="s">
        <v>659</v>
      </c>
      <c r="S284" s="32" t="s">
        <v>659</v>
      </c>
      <c r="T284" s="31" t="s">
        <v>1868</v>
      </c>
      <c r="U284" s="5">
        <v>99.99</v>
      </c>
      <c r="V284" s="5" t="s">
        <v>1258</v>
      </c>
      <c r="W284" s="5" t="s">
        <v>1868</v>
      </c>
      <c r="X284" s="5">
        <v>137.5</v>
      </c>
      <c r="Y284" s="5" t="s">
        <v>95</v>
      </c>
      <c r="Z284" s="5" t="s">
        <v>1868</v>
      </c>
      <c r="AA284" s="5">
        <v>232.99</v>
      </c>
      <c r="AB284" s="5" t="s">
        <v>89</v>
      </c>
      <c r="AC284" s="5" t="s">
        <v>1868</v>
      </c>
      <c r="AD284" s="5">
        <v>483.96</v>
      </c>
      <c r="AE284" s="32" t="s">
        <v>138</v>
      </c>
      <c r="AF284" s="31" t="s">
        <v>1870</v>
      </c>
      <c r="AG284" s="5">
        <v>22.98</v>
      </c>
      <c r="AH284" s="5">
        <v>22.98</v>
      </c>
      <c r="AI284" s="5">
        <v>50.46</v>
      </c>
      <c r="AJ284" s="5">
        <v>75.98</v>
      </c>
      <c r="AK284" s="32" t="s">
        <v>1861</v>
      </c>
      <c r="AL284" s="27"/>
    </row>
    <row r="285" spans="1:38" ht="13.5" customHeight="1" x14ac:dyDescent="0.25">
      <c r="A285" s="3">
        <v>100</v>
      </c>
      <c r="B285" s="60"/>
      <c r="C285" s="60"/>
      <c r="D285" s="60"/>
      <c r="E285" s="60"/>
      <c r="F285" s="65"/>
      <c r="G285" s="13">
        <v>46008</v>
      </c>
      <c r="H285" s="31" t="s">
        <v>659</v>
      </c>
      <c r="I285" s="5" t="s">
        <v>659</v>
      </c>
      <c r="J285" s="5" t="s">
        <v>659</v>
      </c>
      <c r="K285" s="5" t="s">
        <v>659</v>
      </c>
      <c r="L285" s="5" t="s">
        <v>659</v>
      </c>
      <c r="M285" s="5" t="s">
        <v>659</v>
      </c>
      <c r="N285" s="5" t="s">
        <v>659</v>
      </c>
      <c r="O285" s="5" t="s">
        <v>659</v>
      </c>
      <c r="P285" s="5" t="s">
        <v>659</v>
      </c>
      <c r="Q285" s="5" t="s">
        <v>659</v>
      </c>
      <c r="R285" s="5" t="s">
        <v>659</v>
      </c>
      <c r="S285" s="32" t="s">
        <v>659</v>
      </c>
      <c r="T285" s="31" t="s">
        <v>1871</v>
      </c>
      <c r="U285" s="5">
        <v>96.99</v>
      </c>
      <c r="V285" s="5" t="s">
        <v>825</v>
      </c>
      <c r="W285" s="5" t="s">
        <v>1871</v>
      </c>
      <c r="X285" s="5">
        <v>137.5</v>
      </c>
      <c r="Y285" s="5" t="s">
        <v>95</v>
      </c>
      <c r="Z285" s="5" t="s">
        <v>1871</v>
      </c>
      <c r="AA285" s="5">
        <v>232.99</v>
      </c>
      <c r="AB285" s="5" t="s">
        <v>89</v>
      </c>
      <c r="AC285" s="5" t="s">
        <v>1871</v>
      </c>
      <c r="AD285" s="5">
        <v>555.96</v>
      </c>
      <c r="AE285" s="32" t="s">
        <v>138</v>
      </c>
      <c r="AF285" s="31" t="s">
        <v>1870</v>
      </c>
      <c r="AG285" s="5">
        <v>18.98</v>
      </c>
      <c r="AH285" s="5">
        <v>18.98</v>
      </c>
      <c r="AI285" s="5">
        <v>42.46</v>
      </c>
      <c r="AJ285" s="5">
        <v>75.98</v>
      </c>
      <c r="AK285" s="32" t="s">
        <v>1861</v>
      </c>
      <c r="AL285" s="27"/>
    </row>
    <row r="286" spans="1:38" ht="13.5" customHeight="1" x14ac:dyDescent="0.25">
      <c r="A286" s="3">
        <v>100</v>
      </c>
      <c r="B286" s="60"/>
      <c r="C286" s="60"/>
      <c r="D286" s="60"/>
      <c r="E286" s="60"/>
      <c r="F286" s="65"/>
      <c r="G286" s="13">
        <v>46010</v>
      </c>
      <c r="H286" s="31" t="s">
        <v>659</v>
      </c>
      <c r="I286" s="5" t="s">
        <v>659</v>
      </c>
      <c r="J286" s="5" t="s">
        <v>659</v>
      </c>
      <c r="K286" s="5" t="s">
        <v>659</v>
      </c>
      <c r="L286" s="5" t="s">
        <v>659</v>
      </c>
      <c r="M286" s="5" t="s">
        <v>659</v>
      </c>
      <c r="N286" s="5" t="s">
        <v>659</v>
      </c>
      <c r="O286" s="5" t="s">
        <v>659</v>
      </c>
      <c r="P286" s="5" t="s">
        <v>659</v>
      </c>
      <c r="Q286" s="5" t="s">
        <v>659</v>
      </c>
      <c r="R286" s="5" t="s">
        <v>659</v>
      </c>
      <c r="S286" s="32" t="s">
        <v>659</v>
      </c>
      <c r="T286" s="31" t="s">
        <v>1863</v>
      </c>
      <c r="U286" s="5">
        <v>77.97</v>
      </c>
      <c r="V286" s="5" t="s">
        <v>174</v>
      </c>
      <c r="W286" s="5" t="s">
        <v>1863</v>
      </c>
      <c r="X286" s="5">
        <v>117.5</v>
      </c>
      <c r="Y286" s="5" t="s">
        <v>95</v>
      </c>
      <c r="Z286" s="5" t="s">
        <v>1863</v>
      </c>
      <c r="AA286" s="5">
        <v>182.98</v>
      </c>
      <c r="AB286" s="5" t="s">
        <v>138</v>
      </c>
      <c r="AC286" s="5" t="s">
        <v>1863</v>
      </c>
      <c r="AD286" s="5">
        <v>337.96</v>
      </c>
      <c r="AE286" s="32" t="s">
        <v>138</v>
      </c>
      <c r="AF286" s="31" t="s">
        <v>1872</v>
      </c>
      <c r="AG286" s="5">
        <v>29.98</v>
      </c>
      <c r="AH286" s="5">
        <v>29.98</v>
      </c>
      <c r="AI286" s="5">
        <v>64.459999999999994</v>
      </c>
      <c r="AJ286" s="5">
        <v>95.98</v>
      </c>
      <c r="AK286" s="32" t="s">
        <v>1861</v>
      </c>
      <c r="AL286" s="27"/>
    </row>
    <row r="287" spans="1:38" ht="13.5" customHeight="1" x14ac:dyDescent="0.25">
      <c r="A287" s="3">
        <v>101</v>
      </c>
      <c r="B287" s="60" t="s">
        <v>1751</v>
      </c>
      <c r="C287" s="60" t="s">
        <v>135</v>
      </c>
      <c r="D287" s="60" t="s">
        <v>19</v>
      </c>
      <c r="E287" s="60" t="s">
        <v>87</v>
      </c>
      <c r="F287" s="64">
        <v>45973</v>
      </c>
      <c r="G287" s="13">
        <v>46001</v>
      </c>
      <c r="H287" s="31" t="s">
        <v>1755</v>
      </c>
      <c r="I287" s="5">
        <v>106</v>
      </c>
      <c r="J287" s="5" t="s">
        <v>446</v>
      </c>
      <c r="K287" s="5" t="s">
        <v>1755</v>
      </c>
      <c r="L287" s="5">
        <v>153.91</v>
      </c>
      <c r="M287" s="5" t="s">
        <v>446</v>
      </c>
      <c r="N287" s="5" t="s">
        <v>1755</v>
      </c>
      <c r="O287" s="5">
        <v>281.14</v>
      </c>
      <c r="P287" s="5" t="s">
        <v>446</v>
      </c>
      <c r="Q287" s="5" t="s">
        <v>1756</v>
      </c>
      <c r="R287" s="5">
        <v>857</v>
      </c>
      <c r="S287" s="32" t="s">
        <v>446</v>
      </c>
      <c r="T287" s="31" t="s">
        <v>115</v>
      </c>
      <c r="U287" s="5" t="s">
        <v>115</v>
      </c>
      <c r="V287" s="5" t="s">
        <v>115</v>
      </c>
      <c r="W287" s="5" t="s">
        <v>115</v>
      </c>
      <c r="X287" s="5" t="s">
        <v>115</v>
      </c>
      <c r="Y287" s="5" t="s">
        <v>115</v>
      </c>
      <c r="Z287" s="5" t="s">
        <v>115</v>
      </c>
      <c r="AA287" s="5" t="s">
        <v>115</v>
      </c>
      <c r="AB287" s="5" t="s">
        <v>115</v>
      </c>
      <c r="AC287" s="5" t="s">
        <v>115</v>
      </c>
      <c r="AD287" s="5" t="s">
        <v>115</v>
      </c>
      <c r="AE287" s="32" t="s">
        <v>115</v>
      </c>
      <c r="AF287" s="31" t="s">
        <v>2093</v>
      </c>
      <c r="AG287" s="5">
        <v>69.989999999999995</v>
      </c>
      <c r="AH287" s="5">
        <v>69.989999999999995</v>
      </c>
      <c r="AI287" s="5">
        <v>139.97999999999999</v>
      </c>
      <c r="AJ287" s="5">
        <v>139.97999999999999</v>
      </c>
      <c r="AK287" s="32" t="s">
        <v>694</v>
      </c>
      <c r="AL287" s="27"/>
    </row>
    <row r="288" spans="1:38" ht="13.5" customHeight="1" x14ac:dyDescent="0.25">
      <c r="A288" s="3">
        <v>101</v>
      </c>
      <c r="B288" s="60"/>
      <c r="C288" s="60"/>
      <c r="D288" s="60"/>
      <c r="E288" s="60"/>
      <c r="F288" s="65"/>
      <c r="G288" s="13">
        <v>46003</v>
      </c>
      <c r="H288" s="31" t="s">
        <v>1757</v>
      </c>
      <c r="I288" s="5">
        <v>99</v>
      </c>
      <c r="J288" s="5" t="s">
        <v>446</v>
      </c>
      <c r="K288" s="5" t="s">
        <v>1757</v>
      </c>
      <c r="L288" s="5">
        <v>149.31</v>
      </c>
      <c r="M288" s="5" t="s">
        <v>446</v>
      </c>
      <c r="N288" s="5" t="s">
        <v>1757</v>
      </c>
      <c r="O288" s="5">
        <v>267.91000000000003</v>
      </c>
      <c r="P288" s="5" t="s">
        <v>446</v>
      </c>
      <c r="Q288" s="5" t="s">
        <v>1757</v>
      </c>
      <c r="R288" s="5">
        <v>551.82000000000005</v>
      </c>
      <c r="S288" s="32" t="s">
        <v>446</v>
      </c>
      <c r="T288" s="31" t="s">
        <v>115</v>
      </c>
      <c r="U288" s="5" t="s">
        <v>115</v>
      </c>
      <c r="V288" s="5" t="s">
        <v>115</v>
      </c>
      <c r="W288" s="5" t="s">
        <v>115</v>
      </c>
      <c r="X288" s="5" t="s">
        <v>115</v>
      </c>
      <c r="Y288" s="5" t="s">
        <v>115</v>
      </c>
      <c r="Z288" s="5" t="s">
        <v>115</v>
      </c>
      <c r="AA288" s="5" t="s">
        <v>115</v>
      </c>
      <c r="AB288" s="5" t="s">
        <v>115</v>
      </c>
      <c r="AC288" s="5" t="s">
        <v>115</v>
      </c>
      <c r="AD288" s="5" t="s">
        <v>115</v>
      </c>
      <c r="AE288" s="32" t="s">
        <v>115</v>
      </c>
      <c r="AF288" s="31" t="s">
        <v>2094</v>
      </c>
      <c r="AG288" s="5">
        <v>59.99</v>
      </c>
      <c r="AH288" s="5">
        <v>59.99</v>
      </c>
      <c r="AI288" s="5">
        <v>119.98</v>
      </c>
      <c r="AJ288" s="5">
        <v>119.98</v>
      </c>
      <c r="AK288" s="32" t="s">
        <v>694</v>
      </c>
      <c r="AL288" s="27"/>
    </row>
    <row r="289" spans="1:38" ht="13.5" customHeight="1" x14ac:dyDescent="0.25">
      <c r="A289" s="3">
        <v>101</v>
      </c>
      <c r="B289" s="60"/>
      <c r="C289" s="60"/>
      <c r="D289" s="60"/>
      <c r="E289" s="60"/>
      <c r="F289" s="65"/>
      <c r="G289" s="13">
        <v>46005</v>
      </c>
      <c r="H289" s="31" t="s">
        <v>1759</v>
      </c>
      <c r="I289" s="5">
        <v>121</v>
      </c>
      <c r="J289" s="5" t="s">
        <v>347</v>
      </c>
      <c r="K289" s="5" t="s">
        <v>1759</v>
      </c>
      <c r="L289" s="5">
        <v>205.09</v>
      </c>
      <c r="M289" s="5" t="s">
        <v>446</v>
      </c>
      <c r="N289" s="5" t="s">
        <v>1760</v>
      </c>
      <c r="O289" s="5">
        <v>316.63</v>
      </c>
      <c r="P289" s="5" t="s">
        <v>446</v>
      </c>
      <c r="Q289" s="5" t="s">
        <v>1761</v>
      </c>
      <c r="R289" s="5">
        <v>740.53</v>
      </c>
      <c r="S289" s="32" t="s">
        <v>355</v>
      </c>
      <c r="T289" s="31" t="s">
        <v>115</v>
      </c>
      <c r="U289" s="5" t="s">
        <v>115</v>
      </c>
      <c r="V289" s="5" t="s">
        <v>115</v>
      </c>
      <c r="W289" s="5" t="s">
        <v>115</v>
      </c>
      <c r="X289" s="5" t="s">
        <v>115</v>
      </c>
      <c r="Y289" s="5" t="s">
        <v>115</v>
      </c>
      <c r="Z289" s="5" t="s">
        <v>115</v>
      </c>
      <c r="AA289" s="5" t="s">
        <v>115</v>
      </c>
      <c r="AB289" s="5" t="s">
        <v>115</v>
      </c>
      <c r="AC289" s="5" t="s">
        <v>115</v>
      </c>
      <c r="AD289" s="5" t="s">
        <v>115</v>
      </c>
      <c r="AE289" s="32" t="s">
        <v>115</v>
      </c>
      <c r="AF289" s="31" t="s">
        <v>2095</v>
      </c>
      <c r="AG289" s="5">
        <v>49.99</v>
      </c>
      <c r="AH289" s="5">
        <v>49.99</v>
      </c>
      <c r="AI289" s="5">
        <v>99.98</v>
      </c>
      <c r="AJ289" s="5">
        <v>99.98</v>
      </c>
      <c r="AK289" s="32" t="s">
        <v>694</v>
      </c>
      <c r="AL289" s="27"/>
    </row>
    <row r="290" spans="1:38" ht="13.5" customHeight="1" x14ac:dyDescent="0.25">
      <c r="A290" s="3">
        <v>102</v>
      </c>
      <c r="B290" s="60" t="s">
        <v>11</v>
      </c>
      <c r="C290" s="60" t="s">
        <v>135</v>
      </c>
      <c r="D290" s="60" t="s">
        <v>18</v>
      </c>
      <c r="E290" s="60" t="s">
        <v>899</v>
      </c>
      <c r="F290" s="64">
        <v>45956</v>
      </c>
      <c r="G290" s="13">
        <v>45985</v>
      </c>
      <c r="H290" s="31" t="s">
        <v>659</v>
      </c>
      <c r="I290" s="5" t="s">
        <v>659</v>
      </c>
      <c r="J290" s="5" t="s">
        <v>659</v>
      </c>
      <c r="K290" s="5" t="s">
        <v>659</v>
      </c>
      <c r="L290" s="5" t="s">
        <v>659</v>
      </c>
      <c r="M290" s="5" t="s">
        <v>659</v>
      </c>
      <c r="N290" s="5" t="s">
        <v>659</v>
      </c>
      <c r="O290" s="5" t="s">
        <v>659</v>
      </c>
      <c r="P290" s="5" t="s">
        <v>659</v>
      </c>
      <c r="Q290" s="5" t="s">
        <v>659</v>
      </c>
      <c r="R290" s="5" t="s">
        <v>659</v>
      </c>
      <c r="S290" s="32" t="s">
        <v>659</v>
      </c>
      <c r="T290" s="35">
        <v>0.44444444444444442</v>
      </c>
      <c r="U290" s="5">
        <v>32</v>
      </c>
      <c r="V290" s="5" t="s">
        <v>288</v>
      </c>
      <c r="W290" s="8">
        <v>0.44444444444444442</v>
      </c>
      <c r="X290" s="5">
        <v>79</v>
      </c>
      <c r="Y290" s="5" t="s">
        <v>288</v>
      </c>
      <c r="Z290" s="8">
        <v>0.44444444444444442</v>
      </c>
      <c r="AA290" s="5">
        <v>111</v>
      </c>
      <c r="AB290" s="5" t="s">
        <v>288</v>
      </c>
      <c r="AC290" s="8">
        <v>0.44444444444444442</v>
      </c>
      <c r="AD290" s="5">
        <v>298</v>
      </c>
      <c r="AE290" s="32" t="s">
        <v>231</v>
      </c>
      <c r="AF290" s="35">
        <v>0.25416666666666665</v>
      </c>
      <c r="AG290" s="5">
        <v>201</v>
      </c>
      <c r="AH290" s="5">
        <v>201</v>
      </c>
      <c r="AI290" s="5">
        <v>402</v>
      </c>
      <c r="AJ290" s="5">
        <v>474</v>
      </c>
      <c r="AK290" s="32" t="s">
        <v>572</v>
      </c>
      <c r="AL290" s="27"/>
    </row>
    <row r="291" spans="1:38" ht="13.5" customHeight="1" x14ac:dyDescent="0.25">
      <c r="A291" s="3">
        <v>102</v>
      </c>
      <c r="B291" s="60"/>
      <c r="C291" s="60"/>
      <c r="D291" s="60"/>
      <c r="E291" s="60"/>
      <c r="F291" s="65"/>
      <c r="G291" s="13">
        <v>45987</v>
      </c>
      <c r="H291" s="31" t="s">
        <v>659</v>
      </c>
      <c r="I291" s="5" t="s">
        <v>659</v>
      </c>
      <c r="J291" s="5" t="s">
        <v>659</v>
      </c>
      <c r="K291" s="5" t="s">
        <v>659</v>
      </c>
      <c r="L291" s="5" t="s">
        <v>659</v>
      </c>
      <c r="M291" s="5" t="s">
        <v>659</v>
      </c>
      <c r="N291" s="5" t="s">
        <v>659</v>
      </c>
      <c r="O291" s="5" t="s">
        <v>659</v>
      </c>
      <c r="P291" s="5" t="s">
        <v>659</v>
      </c>
      <c r="Q291" s="5" t="s">
        <v>659</v>
      </c>
      <c r="R291" s="5" t="s">
        <v>659</v>
      </c>
      <c r="S291" s="32" t="s">
        <v>659</v>
      </c>
      <c r="T291" s="35">
        <v>0.2638888888888889</v>
      </c>
      <c r="U291" s="5">
        <v>15</v>
      </c>
      <c r="V291" s="5" t="s">
        <v>380</v>
      </c>
      <c r="W291" s="8">
        <v>0.2638888888888889</v>
      </c>
      <c r="X291" s="5">
        <v>41</v>
      </c>
      <c r="Y291" s="5" t="s">
        <v>380</v>
      </c>
      <c r="Z291" s="8">
        <v>0.2638888888888889</v>
      </c>
      <c r="AA291" s="5">
        <v>64</v>
      </c>
      <c r="AB291" s="5" t="s">
        <v>380</v>
      </c>
      <c r="AC291" s="8">
        <v>0.2638888888888889</v>
      </c>
      <c r="AD291" s="5">
        <v>162</v>
      </c>
      <c r="AE291" s="32" t="s">
        <v>380</v>
      </c>
      <c r="AF291" s="35">
        <v>0.25416666666666665</v>
      </c>
      <c r="AG291" s="5">
        <v>136</v>
      </c>
      <c r="AH291" s="5">
        <v>136</v>
      </c>
      <c r="AI291" s="5">
        <v>272</v>
      </c>
      <c r="AJ291" s="5">
        <v>394</v>
      </c>
      <c r="AK291" s="32" t="s">
        <v>572</v>
      </c>
      <c r="AL291" s="27"/>
    </row>
    <row r="292" spans="1:38" ht="13.5" customHeight="1" x14ac:dyDescent="0.25">
      <c r="A292" s="3">
        <v>102</v>
      </c>
      <c r="B292" s="60"/>
      <c r="C292" s="60"/>
      <c r="D292" s="60"/>
      <c r="E292" s="60"/>
      <c r="F292" s="65"/>
      <c r="G292" s="13">
        <v>45989</v>
      </c>
      <c r="H292" s="31" t="s">
        <v>659</v>
      </c>
      <c r="I292" s="5" t="s">
        <v>659</v>
      </c>
      <c r="J292" s="5" t="s">
        <v>659</v>
      </c>
      <c r="K292" s="5" t="s">
        <v>659</v>
      </c>
      <c r="L292" s="5" t="s">
        <v>659</v>
      </c>
      <c r="M292" s="5" t="s">
        <v>659</v>
      </c>
      <c r="N292" s="5" t="s">
        <v>659</v>
      </c>
      <c r="O292" s="5" t="s">
        <v>659</v>
      </c>
      <c r="P292" s="5" t="s">
        <v>659</v>
      </c>
      <c r="Q292" s="5" t="s">
        <v>659</v>
      </c>
      <c r="R292" s="5" t="s">
        <v>659</v>
      </c>
      <c r="S292" s="32" t="s">
        <v>659</v>
      </c>
      <c r="T292" s="35">
        <v>0.93055555555555558</v>
      </c>
      <c r="U292" s="5">
        <v>15</v>
      </c>
      <c r="V292" s="5" t="s">
        <v>380</v>
      </c>
      <c r="W292" s="8">
        <v>0.93055555555555558</v>
      </c>
      <c r="X292" s="5">
        <v>41</v>
      </c>
      <c r="Y292" s="5" t="s">
        <v>380</v>
      </c>
      <c r="Z292" s="8">
        <v>0.93055555555555558</v>
      </c>
      <c r="AA292" s="5">
        <v>61</v>
      </c>
      <c r="AB292" s="5" t="s">
        <v>380</v>
      </c>
      <c r="AC292" s="8">
        <v>0.93055555555555558</v>
      </c>
      <c r="AD292" s="5">
        <v>163</v>
      </c>
      <c r="AE292" s="32" t="s">
        <v>380</v>
      </c>
      <c r="AF292" s="35">
        <v>0.25416666666666665</v>
      </c>
      <c r="AG292" s="5">
        <v>208</v>
      </c>
      <c r="AH292" s="5">
        <v>208</v>
      </c>
      <c r="AI292" s="5">
        <v>416</v>
      </c>
      <c r="AJ292" s="5">
        <v>542</v>
      </c>
      <c r="AK292" s="32" t="s">
        <v>572</v>
      </c>
      <c r="AL292" s="27"/>
    </row>
    <row r="293" spans="1:38" ht="13.5" customHeight="1" x14ac:dyDescent="0.25">
      <c r="A293" s="3">
        <v>103</v>
      </c>
      <c r="B293" s="60" t="s">
        <v>48</v>
      </c>
      <c r="C293" s="60" t="s">
        <v>86</v>
      </c>
      <c r="D293" s="60" t="s">
        <v>38</v>
      </c>
      <c r="E293" s="60" t="s">
        <v>135</v>
      </c>
      <c r="F293" s="64">
        <v>45963</v>
      </c>
      <c r="G293" s="13">
        <v>45991</v>
      </c>
      <c r="H293" s="31" t="s">
        <v>659</v>
      </c>
      <c r="I293" s="5" t="s">
        <v>659</v>
      </c>
      <c r="J293" s="5" t="s">
        <v>659</v>
      </c>
      <c r="K293" s="5" t="s">
        <v>659</v>
      </c>
      <c r="L293" s="5" t="s">
        <v>659</v>
      </c>
      <c r="M293" s="5" t="s">
        <v>659</v>
      </c>
      <c r="N293" s="5" t="s">
        <v>659</v>
      </c>
      <c r="O293" s="5" t="s">
        <v>659</v>
      </c>
      <c r="P293" s="5" t="s">
        <v>659</v>
      </c>
      <c r="Q293" s="5" t="s">
        <v>659</v>
      </c>
      <c r="R293" s="5" t="s">
        <v>659</v>
      </c>
      <c r="S293" s="32" t="s">
        <v>659</v>
      </c>
      <c r="T293" s="31" t="s">
        <v>1444</v>
      </c>
      <c r="U293" s="5">
        <v>176</v>
      </c>
      <c r="V293" s="5" t="s">
        <v>444</v>
      </c>
      <c r="W293" s="5" t="s">
        <v>1444</v>
      </c>
      <c r="X293" s="5">
        <v>176</v>
      </c>
      <c r="Y293" s="5" t="s">
        <v>444</v>
      </c>
      <c r="Z293" s="5" t="s">
        <v>1444</v>
      </c>
      <c r="AA293" s="5">
        <v>403.46</v>
      </c>
      <c r="AB293" s="5" t="s">
        <v>1201</v>
      </c>
      <c r="AC293" s="5" t="s">
        <v>1440</v>
      </c>
      <c r="AD293" s="5">
        <v>734.92</v>
      </c>
      <c r="AE293" s="32" t="s">
        <v>1201</v>
      </c>
      <c r="AF293" s="31" t="s">
        <v>1997</v>
      </c>
      <c r="AG293" s="5">
        <v>234</v>
      </c>
      <c r="AH293" s="5">
        <v>234</v>
      </c>
      <c r="AI293" s="5">
        <v>468</v>
      </c>
      <c r="AJ293" s="5">
        <v>702</v>
      </c>
      <c r="AK293" s="32" t="s">
        <v>1322</v>
      </c>
      <c r="AL293" s="27"/>
    </row>
    <row r="294" spans="1:38" ht="13.5" customHeight="1" x14ac:dyDescent="0.25">
      <c r="A294" s="3">
        <v>103</v>
      </c>
      <c r="B294" s="60"/>
      <c r="C294" s="60"/>
      <c r="D294" s="60"/>
      <c r="E294" s="60"/>
      <c r="F294" s="65"/>
      <c r="G294" s="13">
        <v>45993</v>
      </c>
      <c r="H294" s="31" t="s">
        <v>1445</v>
      </c>
      <c r="I294" s="5">
        <v>97.97</v>
      </c>
      <c r="J294" s="5" t="s">
        <v>368</v>
      </c>
      <c r="K294" s="5" t="s">
        <v>1445</v>
      </c>
      <c r="L294" s="5">
        <v>97.97</v>
      </c>
      <c r="M294" s="5" t="s">
        <v>368</v>
      </c>
      <c r="N294" s="5" t="s">
        <v>1446</v>
      </c>
      <c r="O294" s="5">
        <v>227.12</v>
      </c>
      <c r="P294" s="5" t="s">
        <v>416</v>
      </c>
      <c r="Q294" s="5" t="s">
        <v>1446</v>
      </c>
      <c r="R294" s="5">
        <v>448.3</v>
      </c>
      <c r="S294" s="32" t="s">
        <v>416</v>
      </c>
      <c r="T294" s="31" t="s">
        <v>1440</v>
      </c>
      <c r="U294" s="5">
        <v>176</v>
      </c>
      <c r="V294" s="5" t="s">
        <v>444</v>
      </c>
      <c r="W294" s="5" t="s">
        <v>1440</v>
      </c>
      <c r="X294" s="5">
        <v>176</v>
      </c>
      <c r="Y294" s="5" t="s">
        <v>444</v>
      </c>
      <c r="Z294" s="5" t="s">
        <v>1440</v>
      </c>
      <c r="AA294" s="5">
        <v>403.46</v>
      </c>
      <c r="AB294" s="5" t="s">
        <v>1201</v>
      </c>
      <c r="AC294" s="5" t="s">
        <v>1440</v>
      </c>
      <c r="AD294" s="5">
        <v>734.92</v>
      </c>
      <c r="AE294" s="32" t="s">
        <v>1201</v>
      </c>
      <c r="AF294" s="31" t="s">
        <v>2096</v>
      </c>
      <c r="AG294" s="5">
        <v>150</v>
      </c>
      <c r="AH294" s="5">
        <v>150</v>
      </c>
      <c r="AI294" s="5">
        <v>300</v>
      </c>
      <c r="AJ294" s="5">
        <v>471</v>
      </c>
      <c r="AK294" s="32" t="s">
        <v>1322</v>
      </c>
      <c r="AL294" s="27"/>
    </row>
    <row r="295" spans="1:38" ht="13.5" customHeight="1" x14ac:dyDescent="0.25">
      <c r="A295" s="3">
        <v>103</v>
      </c>
      <c r="B295" s="60"/>
      <c r="C295" s="60"/>
      <c r="D295" s="60"/>
      <c r="E295" s="60"/>
      <c r="F295" s="65"/>
      <c r="G295" s="13">
        <v>45995</v>
      </c>
      <c r="H295" s="31" t="s">
        <v>1437</v>
      </c>
      <c r="I295" s="5">
        <v>111.1</v>
      </c>
      <c r="J295" s="5" t="s">
        <v>973</v>
      </c>
      <c r="K295" s="5" t="s">
        <v>1446</v>
      </c>
      <c r="L295" s="5">
        <v>158.99</v>
      </c>
      <c r="M295" s="5" t="s">
        <v>418</v>
      </c>
      <c r="N295" s="5" t="s">
        <v>1437</v>
      </c>
      <c r="O295" s="5">
        <v>270.98</v>
      </c>
      <c r="P295" s="5" t="s">
        <v>418</v>
      </c>
      <c r="Q295" s="5" t="s">
        <v>1437</v>
      </c>
      <c r="R295" s="5">
        <v>535.97</v>
      </c>
      <c r="S295" s="32" t="s">
        <v>418</v>
      </c>
      <c r="T295" s="31" t="s">
        <v>1440</v>
      </c>
      <c r="U295" s="5">
        <v>180.97</v>
      </c>
      <c r="V295" s="5" t="s">
        <v>368</v>
      </c>
      <c r="W295" s="5" t="s">
        <v>1440</v>
      </c>
      <c r="X295" s="5">
        <v>180.97</v>
      </c>
      <c r="Y295" s="5" t="s">
        <v>368</v>
      </c>
      <c r="Z295" s="5" t="s">
        <v>1438</v>
      </c>
      <c r="AA295" s="5">
        <v>403.46</v>
      </c>
      <c r="AB295" s="5" t="s">
        <v>1201</v>
      </c>
      <c r="AC295" s="5" t="s">
        <v>1440</v>
      </c>
      <c r="AD295" s="5">
        <v>734.92</v>
      </c>
      <c r="AE295" s="32" t="s">
        <v>1201</v>
      </c>
      <c r="AF295" s="31" t="s">
        <v>2097</v>
      </c>
      <c r="AG295" s="5">
        <v>203</v>
      </c>
      <c r="AH295" s="5">
        <v>203</v>
      </c>
      <c r="AI295" s="5">
        <v>406</v>
      </c>
      <c r="AJ295" s="5">
        <v>608</v>
      </c>
      <c r="AK295" s="32" t="s">
        <v>1322</v>
      </c>
      <c r="AL295" s="27"/>
    </row>
    <row r="296" spans="1:38" ht="13.5" customHeight="1" x14ac:dyDescent="0.25">
      <c r="A296" s="3">
        <v>104</v>
      </c>
      <c r="B296" s="60" t="s">
        <v>49</v>
      </c>
      <c r="C296" s="60" t="s">
        <v>1024</v>
      </c>
      <c r="D296" s="60" t="s">
        <v>11</v>
      </c>
      <c r="E296" s="60" t="s">
        <v>135</v>
      </c>
      <c r="F296" s="64">
        <v>45954</v>
      </c>
      <c r="G296" s="13">
        <v>45983</v>
      </c>
      <c r="H296" s="31" t="s">
        <v>659</v>
      </c>
      <c r="I296" s="5" t="s">
        <v>659</v>
      </c>
      <c r="J296" s="5" t="s">
        <v>659</v>
      </c>
      <c r="K296" s="5" t="s">
        <v>659</v>
      </c>
      <c r="L296" s="5" t="s">
        <v>659</v>
      </c>
      <c r="M296" s="5" t="s">
        <v>659</v>
      </c>
      <c r="N296" s="5" t="s">
        <v>659</v>
      </c>
      <c r="O296" s="5" t="s">
        <v>659</v>
      </c>
      <c r="P296" s="5" t="s">
        <v>659</v>
      </c>
      <c r="Q296" s="5" t="s">
        <v>659</v>
      </c>
      <c r="R296" s="5" t="s">
        <v>659</v>
      </c>
      <c r="S296" s="32" t="s">
        <v>659</v>
      </c>
      <c r="T296" s="35">
        <v>0.25</v>
      </c>
      <c r="U296" s="5">
        <v>31</v>
      </c>
      <c r="V296" s="5" t="s">
        <v>446</v>
      </c>
      <c r="W296" s="8">
        <v>0.25</v>
      </c>
      <c r="X296" s="5">
        <v>55</v>
      </c>
      <c r="Y296" s="5" t="s">
        <v>446</v>
      </c>
      <c r="Z296" s="8">
        <v>0.25</v>
      </c>
      <c r="AA296" s="5">
        <v>121</v>
      </c>
      <c r="AB296" s="5" t="s">
        <v>446</v>
      </c>
      <c r="AC296" s="8">
        <v>0.25</v>
      </c>
      <c r="AD296" s="5">
        <v>219</v>
      </c>
      <c r="AE296" s="32" t="s">
        <v>446</v>
      </c>
      <c r="AF296" s="35">
        <v>0.34166666666666667</v>
      </c>
      <c r="AG296" s="5">
        <v>95</v>
      </c>
      <c r="AH296" s="5">
        <v>95</v>
      </c>
      <c r="AI296" s="5">
        <v>190</v>
      </c>
      <c r="AJ296" s="5">
        <v>235</v>
      </c>
      <c r="AK296" s="32" t="s">
        <v>572</v>
      </c>
      <c r="AL296" s="27"/>
    </row>
    <row r="297" spans="1:38" ht="13.5" customHeight="1" x14ac:dyDescent="0.25">
      <c r="A297" s="3">
        <v>104</v>
      </c>
      <c r="B297" s="60"/>
      <c r="C297" s="60"/>
      <c r="D297" s="60"/>
      <c r="E297" s="60"/>
      <c r="F297" s="65"/>
      <c r="G297" s="13">
        <v>45681</v>
      </c>
      <c r="H297" s="31" t="s">
        <v>659</v>
      </c>
      <c r="I297" s="5" t="s">
        <v>659</v>
      </c>
      <c r="J297" s="5" t="s">
        <v>659</v>
      </c>
      <c r="K297" s="5" t="s">
        <v>659</v>
      </c>
      <c r="L297" s="5" t="s">
        <v>659</v>
      </c>
      <c r="M297" s="5" t="s">
        <v>659</v>
      </c>
      <c r="N297" s="5" t="s">
        <v>659</v>
      </c>
      <c r="O297" s="5" t="s">
        <v>659</v>
      </c>
      <c r="P297" s="5" t="s">
        <v>659</v>
      </c>
      <c r="Q297" s="5" t="s">
        <v>659</v>
      </c>
      <c r="R297" s="5" t="s">
        <v>659</v>
      </c>
      <c r="S297" s="32" t="s">
        <v>659</v>
      </c>
      <c r="T297" s="35">
        <v>0.53472222222222221</v>
      </c>
      <c r="U297" s="5">
        <v>49</v>
      </c>
      <c r="V297" s="5" t="s">
        <v>1025</v>
      </c>
      <c r="W297" s="8">
        <v>0.53472222222222221</v>
      </c>
      <c r="X297" s="5">
        <v>73</v>
      </c>
      <c r="Y297" s="5" t="s">
        <v>1025</v>
      </c>
      <c r="Z297" s="8">
        <v>0.53472222222222221</v>
      </c>
      <c r="AA297" s="5">
        <v>171</v>
      </c>
      <c r="AB297" s="5" t="s">
        <v>1025</v>
      </c>
      <c r="AC297" s="8">
        <v>0.53472222222222221</v>
      </c>
      <c r="AD297" s="5">
        <v>302</v>
      </c>
      <c r="AE297" s="32" t="s">
        <v>446</v>
      </c>
      <c r="AF297" s="35">
        <v>0.34166666666666667</v>
      </c>
      <c r="AG297" s="5">
        <v>95</v>
      </c>
      <c r="AH297" s="5">
        <v>95</v>
      </c>
      <c r="AI297" s="5">
        <v>190</v>
      </c>
      <c r="AJ297" s="5">
        <v>235</v>
      </c>
      <c r="AK297" s="32" t="s">
        <v>572</v>
      </c>
      <c r="AL297" s="27"/>
    </row>
    <row r="298" spans="1:38" ht="13.5" customHeight="1" x14ac:dyDescent="0.25">
      <c r="A298" s="3">
        <v>104</v>
      </c>
      <c r="B298" s="60"/>
      <c r="C298" s="60"/>
      <c r="D298" s="60"/>
      <c r="E298" s="60"/>
      <c r="F298" s="65"/>
      <c r="G298" s="13">
        <v>45987</v>
      </c>
      <c r="H298" s="35">
        <v>0.65625</v>
      </c>
      <c r="I298" s="5">
        <v>100</v>
      </c>
      <c r="J298" s="5" t="s">
        <v>446</v>
      </c>
      <c r="K298" s="8">
        <v>0.65625</v>
      </c>
      <c r="L298" s="5">
        <v>159</v>
      </c>
      <c r="M298" s="5" t="s">
        <v>446</v>
      </c>
      <c r="N298" s="8">
        <v>0.23958333333333334</v>
      </c>
      <c r="O298" s="5">
        <v>340</v>
      </c>
      <c r="P298" s="5" t="s">
        <v>446</v>
      </c>
      <c r="Q298" s="8">
        <v>0.65625</v>
      </c>
      <c r="R298" s="5">
        <v>694</v>
      </c>
      <c r="S298" s="32" t="s">
        <v>347</v>
      </c>
      <c r="T298" s="31" t="s">
        <v>115</v>
      </c>
      <c r="U298" s="5" t="s">
        <v>115</v>
      </c>
      <c r="V298" s="5" t="s">
        <v>115</v>
      </c>
      <c r="W298" s="5" t="s">
        <v>115</v>
      </c>
      <c r="X298" s="5" t="s">
        <v>115</v>
      </c>
      <c r="Y298" s="5" t="s">
        <v>115</v>
      </c>
      <c r="Z298" s="5" t="s">
        <v>115</v>
      </c>
      <c r="AA298" s="5" t="s">
        <v>115</v>
      </c>
      <c r="AB298" s="5" t="s">
        <v>115</v>
      </c>
      <c r="AC298" s="5" t="s">
        <v>115</v>
      </c>
      <c r="AD298" s="5" t="s">
        <v>115</v>
      </c>
      <c r="AE298" s="32" t="s">
        <v>115</v>
      </c>
      <c r="AF298" s="35">
        <v>0.34166666666666667</v>
      </c>
      <c r="AG298" s="5">
        <v>95</v>
      </c>
      <c r="AH298" s="5">
        <v>95</v>
      </c>
      <c r="AI298" s="5">
        <v>190</v>
      </c>
      <c r="AJ298" s="5">
        <v>235</v>
      </c>
      <c r="AK298" s="32" t="s">
        <v>572</v>
      </c>
      <c r="AL298" s="27"/>
    </row>
    <row r="299" spans="1:38" ht="13.5" customHeight="1" x14ac:dyDescent="0.25">
      <c r="A299" s="3">
        <v>105</v>
      </c>
      <c r="B299" s="60" t="s">
        <v>54</v>
      </c>
      <c r="C299" s="60" t="s">
        <v>398</v>
      </c>
      <c r="D299" s="60" t="s">
        <v>39</v>
      </c>
      <c r="E299" s="60" t="s">
        <v>87</v>
      </c>
      <c r="F299" s="64">
        <v>45975</v>
      </c>
      <c r="G299" s="13">
        <v>46003</v>
      </c>
      <c r="H299" s="31" t="s">
        <v>659</v>
      </c>
      <c r="I299" s="5" t="s">
        <v>659</v>
      </c>
      <c r="J299" s="5" t="s">
        <v>659</v>
      </c>
      <c r="K299" s="5" t="s">
        <v>659</v>
      </c>
      <c r="L299" s="5" t="s">
        <v>659</v>
      </c>
      <c r="M299" s="5" t="s">
        <v>659</v>
      </c>
      <c r="N299" s="5" t="s">
        <v>659</v>
      </c>
      <c r="O299" s="5" t="s">
        <v>659</v>
      </c>
      <c r="P299" s="5" t="s">
        <v>659</v>
      </c>
      <c r="Q299" s="5" t="s">
        <v>659</v>
      </c>
      <c r="R299" s="5" t="s">
        <v>659</v>
      </c>
      <c r="S299" s="32" t="s">
        <v>659</v>
      </c>
      <c r="T299" s="31" t="s">
        <v>1607</v>
      </c>
      <c r="U299" s="5">
        <v>21.99</v>
      </c>
      <c r="V299" s="5" t="s">
        <v>89</v>
      </c>
      <c r="W299" s="5" t="s">
        <v>1607</v>
      </c>
      <c r="X299" s="5">
        <v>65.989999999999995</v>
      </c>
      <c r="Y299" s="5" t="s">
        <v>89</v>
      </c>
      <c r="Z299" s="5" t="s">
        <v>1607</v>
      </c>
      <c r="AA299" s="5">
        <v>115.85</v>
      </c>
      <c r="AB299" s="5" t="s">
        <v>95</v>
      </c>
      <c r="AC299" s="5" t="s">
        <v>1607</v>
      </c>
      <c r="AD299" s="5">
        <v>262.35000000000002</v>
      </c>
      <c r="AE299" s="32" t="s">
        <v>89</v>
      </c>
      <c r="AF299" s="35">
        <v>0.34652777777777777</v>
      </c>
      <c r="AG299" s="5">
        <v>145</v>
      </c>
      <c r="AH299" s="5">
        <v>145</v>
      </c>
      <c r="AI299" s="5">
        <f>AH299*2</f>
        <v>290</v>
      </c>
      <c r="AJ299" s="5">
        <v>449</v>
      </c>
      <c r="AK299" s="32" t="s">
        <v>764</v>
      </c>
      <c r="AL299" s="27"/>
    </row>
    <row r="300" spans="1:38" ht="13.5" customHeight="1" x14ac:dyDescent="0.25">
      <c r="A300" s="3">
        <v>105</v>
      </c>
      <c r="B300" s="60"/>
      <c r="C300" s="60"/>
      <c r="D300" s="60"/>
      <c r="E300" s="60"/>
      <c r="F300" s="65"/>
      <c r="G300" s="13">
        <v>46005</v>
      </c>
      <c r="H300" s="31" t="s">
        <v>659</v>
      </c>
      <c r="I300" s="5" t="s">
        <v>659</v>
      </c>
      <c r="J300" s="5" t="s">
        <v>659</v>
      </c>
      <c r="K300" s="5" t="s">
        <v>659</v>
      </c>
      <c r="L300" s="5" t="s">
        <v>659</v>
      </c>
      <c r="M300" s="5" t="s">
        <v>659</v>
      </c>
      <c r="N300" s="5" t="s">
        <v>659</v>
      </c>
      <c r="O300" s="5" t="s">
        <v>659</v>
      </c>
      <c r="P300" s="5" t="s">
        <v>659</v>
      </c>
      <c r="Q300" s="5" t="s">
        <v>659</v>
      </c>
      <c r="R300" s="5" t="s">
        <v>659</v>
      </c>
      <c r="S300" s="32" t="s">
        <v>659</v>
      </c>
      <c r="T300" s="31" t="s">
        <v>1608</v>
      </c>
      <c r="U300" s="5">
        <v>28.29</v>
      </c>
      <c r="V300" s="5" t="s">
        <v>95</v>
      </c>
      <c r="W300" s="5" t="s">
        <v>1608</v>
      </c>
      <c r="X300" s="5">
        <v>47.14</v>
      </c>
      <c r="Y300" s="5" t="s">
        <v>95</v>
      </c>
      <c r="Z300" s="5" t="s">
        <v>1609</v>
      </c>
      <c r="AA300" s="5">
        <v>231.29</v>
      </c>
      <c r="AB300" s="5" t="s">
        <v>89</v>
      </c>
      <c r="AC300" s="5" t="s">
        <v>1608</v>
      </c>
      <c r="AD300" s="5">
        <v>197.39</v>
      </c>
      <c r="AE300" s="32" t="s">
        <v>95</v>
      </c>
      <c r="AF300" s="35">
        <v>0.34305555555555556</v>
      </c>
      <c r="AG300" s="5">
        <v>120</v>
      </c>
      <c r="AH300" s="5">
        <v>120</v>
      </c>
      <c r="AI300" s="5">
        <f>AH300*2</f>
        <v>240</v>
      </c>
      <c r="AJ300" s="5">
        <v>432</v>
      </c>
      <c r="AK300" s="32" t="s">
        <v>764</v>
      </c>
      <c r="AL300" s="27"/>
    </row>
    <row r="301" spans="1:38" ht="13.5" customHeight="1" x14ac:dyDescent="0.25">
      <c r="A301" s="3">
        <v>105</v>
      </c>
      <c r="B301" s="60"/>
      <c r="C301" s="60"/>
      <c r="D301" s="60"/>
      <c r="E301" s="60"/>
      <c r="F301" s="65"/>
      <c r="G301" s="13">
        <v>46007</v>
      </c>
      <c r="H301" s="31" t="s">
        <v>659</v>
      </c>
      <c r="I301" s="5" t="s">
        <v>659</v>
      </c>
      <c r="J301" s="5" t="s">
        <v>659</v>
      </c>
      <c r="K301" s="5" t="s">
        <v>659</v>
      </c>
      <c r="L301" s="5" t="s">
        <v>659</v>
      </c>
      <c r="M301" s="5" t="s">
        <v>659</v>
      </c>
      <c r="N301" s="5" t="s">
        <v>659</v>
      </c>
      <c r="O301" s="5" t="s">
        <v>659</v>
      </c>
      <c r="P301" s="5" t="s">
        <v>659</v>
      </c>
      <c r="Q301" s="5" t="s">
        <v>659</v>
      </c>
      <c r="R301" s="5" t="s">
        <v>659</v>
      </c>
      <c r="S301" s="32" t="s">
        <v>659</v>
      </c>
      <c r="T301" s="31" t="s">
        <v>1607</v>
      </c>
      <c r="U301" s="5">
        <v>16</v>
      </c>
      <c r="V301" s="5" t="s">
        <v>95</v>
      </c>
      <c r="W301" s="5" t="s">
        <v>1607</v>
      </c>
      <c r="X301" s="5">
        <v>55.65</v>
      </c>
      <c r="Y301" s="5" t="s">
        <v>95</v>
      </c>
      <c r="Z301" s="5" t="s">
        <v>1607</v>
      </c>
      <c r="AA301" s="5">
        <v>139.07</v>
      </c>
      <c r="AB301" s="5" t="s">
        <v>89</v>
      </c>
      <c r="AC301" s="5" t="s">
        <v>1610</v>
      </c>
      <c r="AD301" s="5">
        <v>151.94</v>
      </c>
      <c r="AE301" s="32" t="s">
        <v>107</v>
      </c>
      <c r="AF301" s="35">
        <v>0.34305555555555556</v>
      </c>
      <c r="AG301" s="5">
        <v>139</v>
      </c>
      <c r="AH301" s="5">
        <v>139</v>
      </c>
      <c r="AI301" s="5">
        <f>AH301*2</f>
        <v>278</v>
      </c>
      <c r="AJ301" s="5">
        <v>371</v>
      </c>
      <c r="AK301" s="32" t="s">
        <v>764</v>
      </c>
      <c r="AL301" s="27"/>
    </row>
    <row r="302" spans="1:38" ht="13.5" customHeight="1" x14ac:dyDescent="0.25">
      <c r="A302" s="3">
        <v>106</v>
      </c>
      <c r="B302" s="60" t="s">
        <v>41</v>
      </c>
      <c r="C302" s="60" t="s">
        <v>86</v>
      </c>
      <c r="D302" s="60" t="s">
        <v>19</v>
      </c>
      <c r="E302" s="60" t="s">
        <v>87</v>
      </c>
      <c r="F302" s="64">
        <v>45941</v>
      </c>
      <c r="G302" s="13">
        <v>45969</v>
      </c>
      <c r="H302" s="31" t="s">
        <v>101</v>
      </c>
      <c r="I302" s="5">
        <v>58</v>
      </c>
      <c r="J302" s="5" t="s">
        <v>88</v>
      </c>
      <c r="K302" s="5" t="s">
        <v>659</v>
      </c>
      <c r="L302" s="5" t="s">
        <v>659</v>
      </c>
      <c r="M302" s="5" t="s">
        <v>659</v>
      </c>
      <c r="N302" s="5" t="s">
        <v>101</v>
      </c>
      <c r="O302" s="5">
        <v>186.22</v>
      </c>
      <c r="P302" s="5" t="s">
        <v>88</v>
      </c>
      <c r="Q302" s="5" t="s">
        <v>101</v>
      </c>
      <c r="R302" s="5">
        <v>373.54</v>
      </c>
      <c r="S302" s="32" t="s">
        <v>88</v>
      </c>
      <c r="T302" s="31" t="s">
        <v>93</v>
      </c>
      <c r="U302" s="5">
        <v>164</v>
      </c>
      <c r="V302" s="5" t="s">
        <v>102</v>
      </c>
      <c r="W302" s="5" t="s">
        <v>93</v>
      </c>
      <c r="X302" s="5">
        <v>164</v>
      </c>
      <c r="Y302" s="5" t="s">
        <v>102</v>
      </c>
      <c r="Z302" s="5" t="s">
        <v>93</v>
      </c>
      <c r="AA302" s="5">
        <v>437.84</v>
      </c>
      <c r="AB302" s="5" t="s">
        <v>98</v>
      </c>
      <c r="AC302" s="5" t="s">
        <v>93</v>
      </c>
      <c r="AD302" s="5">
        <v>803.39</v>
      </c>
      <c r="AE302" s="32" t="s">
        <v>98</v>
      </c>
      <c r="AF302" s="31" t="s">
        <v>2098</v>
      </c>
      <c r="AG302" s="5">
        <v>49.9</v>
      </c>
      <c r="AH302" s="5">
        <v>49.9</v>
      </c>
      <c r="AI302" s="5">
        <v>466.8</v>
      </c>
      <c r="AJ302" s="5">
        <v>915</v>
      </c>
      <c r="AK302" s="32" t="s">
        <v>100</v>
      </c>
      <c r="AL302" s="27"/>
    </row>
    <row r="303" spans="1:38" ht="13.5" customHeight="1" x14ac:dyDescent="0.25">
      <c r="A303" s="3">
        <v>106</v>
      </c>
      <c r="B303" s="60"/>
      <c r="C303" s="60"/>
      <c r="D303" s="60"/>
      <c r="E303" s="60"/>
      <c r="F303" s="64"/>
      <c r="G303" s="13">
        <v>45971</v>
      </c>
      <c r="H303" s="31" t="s">
        <v>659</v>
      </c>
      <c r="I303" s="5" t="s">
        <v>659</v>
      </c>
      <c r="J303" s="5" t="s">
        <v>659</v>
      </c>
      <c r="K303" s="5" t="s">
        <v>103</v>
      </c>
      <c r="L303" s="5">
        <v>106</v>
      </c>
      <c r="M303" s="5" t="s">
        <v>89</v>
      </c>
      <c r="N303" s="5" t="s">
        <v>659</v>
      </c>
      <c r="O303" s="5" t="s">
        <v>659</v>
      </c>
      <c r="P303" s="5" t="s">
        <v>659</v>
      </c>
      <c r="Q303" s="5" t="s">
        <v>659</v>
      </c>
      <c r="R303" s="5" t="s">
        <v>659</v>
      </c>
      <c r="S303" s="32" t="s">
        <v>659</v>
      </c>
      <c r="T303" s="31" t="s">
        <v>94</v>
      </c>
      <c r="U303" s="5">
        <v>27</v>
      </c>
      <c r="V303" s="5" t="s">
        <v>104</v>
      </c>
      <c r="W303" s="5" t="s">
        <v>105</v>
      </c>
      <c r="X303" s="5">
        <v>142</v>
      </c>
      <c r="Y303" s="5" t="s">
        <v>89</v>
      </c>
      <c r="Z303" s="5" t="s">
        <v>94</v>
      </c>
      <c r="AA303" s="5">
        <v>105.32</v>
      </c>
      <c r="AB303" s="5" t="s">
        <v>89</v>
      </c>
      <c r="AC303" s="5" t="s">
        <v>94</v>
      </c>
      <c r="AD303" s="5">
        <v>204.18</v>
      </c>
      <c r="AE303" s="32" t="s">
        <v>89</v>
      </c>
      <c r="AF303" s="31" t="s">
        <v>2099</v>
      </c>
      <c r="AG303" s="5">
        <v>16.899999999999999</v>
      </c>
      <c r="AH303" s="5">
        <v>16.899999999999999</v>
      </c>
      <c r="AI303" s="5">
        <v>34.799999999999997</v>
      </c>
      <c r="AJ303" s="5">
        <v>49.4</v>
      </c>
      <c r="AK303" s="32" t="s">
        <v>100</v>
      </c>
      <c r="AL303" s="27"/>
    </row>
    <row r="304" spans="1:38" ht="13.5" customHeight="1" x14ac:dyDescent="0.25">
      <c r="A304" s="3">
        <v>106</v>
      </c>
      <c r="B304" s="60"/>
      <c r="C304" s="60"/>
      <c r="D304" s="60"/>
      <c r="E304" s="60"/>
      <c r="F304" s="64"/>
      <c r="G304" s="13">
        <v>45973</v>
      </c>
      <c r="H304" s="31" t="s">
        <v>659</v>
      </c>
      <c r="I304" s="5" t="s">
        <v>659</v>
      </c>
      <c r="J304" s="5" t="s">
        <v>659</v>
      </c>
      <c r="K304" s="5" t="s">
        <v>659</v>
      </c>
      <c r="L304" s="5" t="s">
        <v>659</v>
      </c>
      <c r="M304" s="5" t="s">
        <v>659</v>
      </c>
      <c r="N304" s="5" t="s">
        <v>659</v>
      </c>
      <c r="O304" s="5" t="s">
        <v>659</v>
      </c>
      <c r="P304" s="5" t="s">
        <v>659</v>
      </c>
      <c r="Q304" s="5" t="s">
        <v>659</v>
      </c>
      <c r="R304" s="5" t="s">
        <v>659</v>
      </c>
      <c r="S304" s="32" t="s">
        <v>659</v>
      </c>
      <c r="T304" s="31" t="s">
        <v>106</v>
      </c>
      <c r="U304" s="5">
        <v>38</v>
      </c>
      <c r="V304" s="5" t="s">
        <v>107</v>
      </c>
      <c r="W304" s="5" t="s">
        <v>106</v>
      </c>
      <c r="X304" s="5">
        <v>38</v>
      </c>
      <c r="Y304" s="5" t="s">
        <v>107</v>
      </c>
      <c r="Z304" s="5" t="s">
        <v>108</v>
      </c>
      <c r="AA304" s="5">
        <v>136.72999999999999</v>
      </c>
      <c r="AB304" s="5" t="s">
        <v>109</v>
      </c>
      <c r="AC304" s="5" t="s">
        <v>108</v>
      </c>
      <c r="AD304" s="5">
        <v>273.45999999999998</v>
      </c>
      <c r="AE304" s="32" t="s">
        <v>109</v>
      </c>
      <c r="AF304" s="31" t="s">
        <v>2099</v>
      </c>
      <c r="AG304" s="5">
        <v>16.899999999999999</v>
      </c>
      <c r="AH304" s="5">
        <v>16.899999999999999</v>
      </c>
      <c r="AI304" s="5">
        <v>33.799999999999997</v>
      </c>
      <c r="AJ304" s="5">
        <v>48.4</v>
      </c>
      <c r="AK304" s="32" t="s">
        <v>100</v>
      </c>
      <c r="AL304" s="27"/>
    </row>
    <row r="305" spans="1:38" ht="13.5" customHeight="1" x14ac:dyDescent="0.25">
      <c r="A305" s="3">
        <v>107</v>
      </c>
      <c r="B305" s="62" t="s">
        <v>49</v>
      </c>
      <c r="C305" s="62" t="s">
        <v>86</v>
      </c>
      <c r="D305" s="62" t="s">
        <v>18</v>
      </c>
      <c r="E305" s="62" t="s">
        <v>899</v>
      </c>
      <c r="F305" s="66">
        <v>45941</v>
      </c>
      <c r="G305" s="26">
        <v>45970</v>
      </c>
      <c r="H305" s="31" t="s">
        <v>659</v>
      </c>
      <c r="I305" s="5" t="s">
        <v>659</v>
      </c>
      <c r="J305" s="5" t="s">
        <v>659</v>
      </c>
      <c r="K305" s="5" t="s">
        <v>659</v>
      </c>
      <c r="L305" s="5" t="s">
        <v>659</v>
      </c>
      <c r="M305" s="5" t="s">
        <v>659</v>
      </c>
      <c r="N305" s="5" t="s">
        <v>659</v>
      </c>
      <c r="O305" s="5" t="s">
        <v>659</v>
      </c>
      <c r="P305" s="5" t="s">
        <v>659</v>
      </c>
      <c r="Q305" s="5" t="s">
        <v>659</v>
      </c>
      <c r="R305" s="5" t="s">
        <v>659</v>
      </c>
      <c r="S305" s="32" t="s">
        <v>659</v>
      </c>
      <c r="T305" s="33" t="s">
        <v>385</v>
      </c>
      <c r="U305" s="15">
        <v>28.39</v>
      </c>
      <c r="V305" s="15" t="s">
        <v>380</v>
      </c>
      <c r="W305" s="15" t="s">
        <v>385</v>
      </c>
      <c r="X305" s="15">
        <v>54.89</v>
      </c>
      <c r="Y305" s="15" t="s">
        <v>380</v>
      </c>
      <c r="Z305" s="15" t="s">
        <v>385</v>
      </c>
      <c r="AA305" s="15">
        <v>93.77</v>
      </c>
      <c r="AB305" s="15" t="s">
        <v>380</v>
      </c>
      <c r="AC305" s="15" t="s">
        <v>385</v>
      </c>
      <c r="AD305" s="15">
        <v>195.54</v>
      </c>
      <c r="AE305" s="34" t="s">
        <v>380</v>
      </c>
      <c r="AF305" s="33" t="s">
        <v>386</v>
      </c>
      <c r="AG305" s="15">
        <v>172</v>
      </c>
      <c r="AH305" s="15">
        <v>172</v>
      </c>
      <c r="AI305" s="15">
        <v>344</v>
      </c>
      <c r="AJ305" s="15">
        <v>518</v>
      </c>
      <c r="AK305" s="32" t="s">
        <v>351</v>
      </c>
      <c r="AL305" s="27"/>
    </row>
    <row r="306" spans="1:38" ht="13.5" customHeight="1" x14ac:dyDescent="0.25">
      <c r="A306" s="3">
        <v>107</v>
      </c>
      <c r="B306" s="62"/>
      <c r="C306" s="62"/>
      <c r="D306" s="62"/>
      <c r="E306" s="62"/>
      <c r="F306" s="67"/>
      <c r="G306" s="26">
        <v>45972</v>
      </c>
      <c r="H306" s="31" t="s">
        <v>659</v>
      </c>
      <c r="I306" s="5" t="s">
        <v>659</v>
      </c>
      <c r="J306" s="5" t="s">
        <v>659</v>
      </c>
      <c r="K306" s="5" t="s">
        <v>659</v>
      </c>
      <c r="L306" s="5" t="s">
        <v>659</v>
      </c>
      <c r="M306" s="5" t="s">
        <v>659</v>
      </c>
      <c r="N306" s="5" t="s">
        <v>659</v>
      </c>
      <c r="O306" s="5" t="s">
        <v>659</v>
      </c>
      <c r="P306" s="5" t="s">
        <v>659</v>
      </c>
      <c r="Q306" s="5" t="s">
        <v>659</v>
      </c>
      <c r="R306" s="5" t="s">
        <v>659</v>
      </c>
      <c r="S306" s="32" t="s">
        <v>659</v>
      </c>
      <c r="T306" s="33" t="s">
        <v>385</v>
      </c>
      <c r="U306" s="15">
        <v>25.21</v>
      </c>
      <c r="V306" s="15" t="s">
        <v>380</v>
      </c>
      <c r="W306" s="15" t="s">
        <v>385</v>
      </c>
      <c r="X306" s="15">
        <v>54.71</v>
      </c>
      <c r="Y306" s="15" t="s">
        <v>380</v>
      </c>
      <c r="Z306" s="15" t="s">
        <v>385</v>
      </c>
      <c r="AA306" s="15">
        <v>87.41</v>
      </c>
      <c r="AB306" s="15" t="s">
        <v>380</v>
      </c>
      <c r="AC306" s="15" t="s">
        <v>385</v>
      </c>
      <c r="AD306" s="15">
        <v>174.82</v>
      </c>
      <c r="AE306" s="34" t="s">
        <v>380</v>
      </c>
      <c r="AF306" s="33" t="s">
        <v>387</v>
      </c>
      <c r="AG306" s="15">
        <v>130</v>
      </c>
      <c r="AH306" s="15">
        <v>130</v>
      </c>
      <c r="AI306" s="15">
        <v>260</v>
      </c>
      <c r="AJ306" s="15">
        <v>366</v>
      </c>
      <c r="AK306" s="32" t="s">
        <v>351</v>
      </c>
      <c r="AL306" s="27"/>
    </row>
    <row r="307" spans="1:38" ht="13.5" customHeight="1" x14ac:dyDescent="0.25">
      <c r="A307" s="3">
        <v>107</v>
      </c>
      <c r="B307" s="62"/>
      <c r="C307" s="62"/>
      <c r="D307" s="62"/>
      <c r="E307" s="62"/>
      <c r="F307" s="67"/>
      <c r="G307" s="26">
        <v>45974</v>
      </c>
      <c r="H307" s="31" t="s">
        <v>659</v>
      </c>
      <c r="I307" s="5" t="s">
        <v>659</v>
      </c>
      <c r="J307" s="5" t="s">
        <v>659</v>
      </c>
      <c r="K307" s="5" t="s">
        <v>659</v>
      </c>
      <c r="L307" s="5" t="s">
        <v>659</v>
      </c>
      <c r="M307" s="5" t="s">
        <v>659</v>
      </c>
      <c r="N307" s="5" t="s">
        <v>659</v>
      </c>
      <c r="O307" s="5" t="s">
        <v>659</v>
      </c>
      <c r="P307" s="5" t="s">
        <v>659</v>
      </c>
      <c r="Q307" s="5" t="s">
        <v>659</v>
      </c>
      <c r="R307" s="5" t="s">
        <v>659</v>
      </c>
      <c r="S307" s="32" t="s">
        <v>659</v>
      </c>
      <c r="T307" s="33" t="s">
        <v>385</v>
      </c>
      <c r="U307" s="15">
        <v>25.99</v>
      </c>
      <c r="V307" s="15" t="s">
        <v>380</v>
      </c>
      <c r="W307" s="15" t="s">
        <v>385</v>
      </c>
      <c r="X307" s="15">
        <v>54.49</v>
      </c>
      <c r="Y307" s="15" t="s">
        <v>380</v>
      </c>
      <c r="Z307" s="15" t="s">
        <v>385</v>
      </c>
      <c r="AA307" s="15">
        <v>86.97</v>
      </c>
      <c r="AB307" s="15" t="s">
        <v>380</v>
      </c>
      <c r="AC307" s="15" t="s">
        <v>385</v>
      </c>
      <c r="AD307" s="15">
        <v>173.94</v>
      </c>
      <c r="AE307" s="34" t="s">
        <v>380</v>
      </c>
      <c r="AF307" s="33" t="s">
        <v>387</v>
      </c>
      <c r="AG307" s="15">
        <v>100</v>
      </c>
      <c r="AH307" s="15">
        <v>100</v>
      </c>
      <c r="AI307" s="15">
        <v>200</v>
      </c>
      <c r="AJ307" s="15">
        <v>306</v>
      </c>
      <c r="AK307" s="32" t="s">
        <v>351</v>
      </c>
      <c r="AL307" s="27"/>
    </row>
    <row r="308" spans="1:38" ht="13.5" customHeight="1" x14ac:dyDescent="0.25">
      <c r="A308" s="3">
        <v>108</v>
      </c>
      <c r="B308" s="60" t="s">
        <v>53</v>
      </c>
      <c r="C308" s="60" t="s">
        <v>398</v>
      </c>
      <c r="D308" s="60" t="s">
        <v>41</v>
      </c>
      <c r="E308" s="60" t="s">
        <v>86</v>
      </c>
      <c r="F308" s="64">
        <v>45950</v>
      </c>
      <c r="G308" s="13">
        <v>45979</v>
      </c>
      <c r="H308" s="31" t="s">
        <v>659</v>
      </c>
      <c r="I308" s="5" t="s">
        <v>659</v>
      </c>
      <c r="J308" s="5" t="s">
        <v>659</v>
      </c>
      <c r="K308" s="5" t="s">
        <v>982</v>
      </c>
      <c r="L308" s="5">
        <v>85</v>
      </c>
      <c r="M308" s="5" t="s">
        <v>446</v>
      </c>
      <c r="N308" s="5" t="s">
        <v>659</v>
      </c>
      <c r="O308" s="5" t="s">
        <v>659</v>
      </c>
      <c r="P308" s="5" t="s">
        <v>659</v>
      </c>
      <c r="Q308" s="5" t="s">
        <v>659</v>
      </c>
      <c r="R308" s="5" t="s">
        <v>659</v>
      </c>
      <c r="S308" s="32" t="s">
        <v>659</v>
      </c>
      <c r="T308" s="31" t="s">
        <v>981</v>
      </c>
      <c r="U308" s="5">
        <v>58</v>
      </c>
      <c r="V308" s="5" t="s">
        <v>446</v>
      </c>
      <c r="W308" s="5" t="s">
        <v>983</v>
      </c>
      <c r="X308" s="5" t="s">
        <v>984</v>
      </c>
      <c r="Y308" s="5" t="s">
        <v>401</v>
      </c>
      <c r="Z308" s="5" t="s">
        <v>983</v>
      </c>
      <c r="AA308" s="5">
        <v>213.94</v>
      </c>
      <c r="AB308" s="5" t="s">
        <v>368</v>
      </c>
      <c r="AC308" s="5" t="s">
        <v>981</v>
      </c>
      <c r="AD308" s="5">
        <v>378.4</v>
      </c>
      <c r="AE308" s="32" t="s">
        <v>446</v>
      </c>
      <c r="AF308" s="31" t="s">
        <v>2003</v>
      </c>
      <c r="AG308" s="5">
        <v>106.5</v>
      </c>
      <c r="AH308" s="5">
        <v>106.5</v>
      </c>
      <c r="AI308" s="5">
        <v>205.55</v>
      </c>
      <c r="AJ308" s="5">
        <v>330.85</v>
      </c>
      <c r="AK308" s="32" t="s">
        <v>406</v>
      </c>
      <c r="AL308" s="27"/>
    </row>
    <row r="309" spans="1:38" ht="13.5" customHeight="1" x14ac:dyDescent="0.25">
      <c r="A309" s="3">
        <v>108</v>
      </c>
      <c r="B309" s="60"/>
      <c r="C309" s="60"/>
      <c r="D309" s="60"/>
      <c r="E309" s="60"/>
      <c r="F309" s="65"/>
      <c r="G309" s="13">
        <v>45981</v>
      </c>
      <c r="H309" s="31" t="s">
        <v>659</v>
      </c>
      <c r="I309" s="5" t="s">
        <v>659</v>
      </c>
      <c r="J309" s="5" t="s">
        <v>659</v>
      </c>
      <c r="K309" s="5" t="s">
        <v>985</v>
      </c>
      <c r="L309" s="5">
        <v>92</v>
      </c>
      <c r="M309" s="5" t="s">
        <v>446</v>
      </c>
      <c r="N309" s="5" t="s">
        <v>659</v>
      </c>
      <c r="O309" s="5" t="s">
        <v>659</v>
      </c>
      <c r="P309" s="5" t="s">
        <v>659</v>
      </c>
      <c r="Q309" s="5" t="s">
        <v>659</v>
      </c>
      <c r="R309" s="5" t="s">
        <v>659</v>
      </c>
      <c r="S309" s="32" t="s">
        <v>659</v>
      </c>
      <c r="T309" s="31" t="s">
        <v>981</v>
      </c>
      <c r="U309" s="5">
        <v>53</v>
      </c>
      <c r="V309" s="5" t="s">
        <v>446</v>
      </c>
      <c r="W309" s="5" t="s">
        <v>986</v>
      </c>
      <c r="X309" s="5">
        <v>104.97</v>
      </c>
      <c r="Y309" s="5" t="s">
        <v>368</v>
      </c>
      <c r="Z309" s="5" t="s">
        <v>983</v>
      </c>
      <c r="AA309" s="5">
        <v>191.81</v>
      </c>
      <c r="AB309" s="5" t="s">
        <v>416</v>
      </c>
      <c r="AC309" s="5" t="s">
        <v>983</v>
      </c>
      <c r="AD309" s="5">
        <v>399.96</v>
      </c>
      <c r="AE309" s="32" t="s">
        <v>425</v>
      </c>
      <c r="AF309" s="31" t="s">
        <v>2003</v>
      </c>
      <c r="AG309" s="5">
        <v>117.95</v>
      </c>
      <c r="AH309" s="5">
        <v>117.95</v>
      </c>
      <c r="AI309" s="5">
        <v>228.45</v>
      </c>
      <c r="AJ309" s="5">
        <v>367.45</v>
      </c>
      <c r="AK309" s="32" t="s">
        <v>406</v>
      </c>
      <c r="AL309" s="27"/>
    </row>
    <row r="310" spans="1:38" ht="13.5" customHeight="1" x14ac:dyDescent="0.25">
      <c r="A310" s="3">
        <v>108</v>
      </c>
      <c r="B310" s="60"/>
      <c r="C310" s="60"/>
      <c r="D310" s="60"/>
      <c r="E310" s="60"/>
      <c r="F310" s="65"/>
      <c r="G310" s="13">
        <v>45983</v>
      </c>
      <c r="H310" s="31" t="s">
        <v>659</v>
      </c>
      <c r="I310" s="5" t="s">
        <v>659</v>
      </c>
      <c r="J310" s="5" t="s">
        <v>659</v>
      </c>
      <c r="K310" s="5" t="s">
        <v>659</v>
      </c>
      <c r="L310" s="5" t="s">
        <v>659</v>
      </c>
      <c r="M310" s="5" t="s">
        <v>659</v>
      </c>
      <c r="N310" s="5" t="s">
        <v>659</v>
      </c>
      <c r="O310" s="5" t="s">
        <v>659</v>
      </c>
      <c r="P310" s="5" t="s">
        <v>659</v>
      </c>
      <c r="Q310" s="5" t="s">
        <v>659</v>
      </c>
      <c r="R310" s="5" t="s">
        <v>659</v>
      </c>
      <c r="S310" s="32" t="s">
        <v>659</v>
      </c>
      <c r="T310" s="31" t="s">
        <v>981</v>
      </c>
      <c r="U310" s="5">
        <v>35</v>
      </c>
      <c r="V310" s="5" t="s">
        <v>446</v>
      </c>
      <c r="W310" s="5" t="s">
        <v>986</v>
      </c>
      <c r="X310" s="5">
        <v>70.97</v>
      </c>
      <c r="Y310" s="5" t="s">
        <v>368</v>
      </c>
      <c r="Z310" s="5" t="s">
        <v>983</v>
      </c>
      <c r="AA310" s="5">
        <v>153.94</v>
      </c>
      <c r="AB310" s="5" t="s">
        <v>368</v>
      </c>
      <c r="AC310" s="5" t="s">
        <v>981</v>
      </c>
      <c r="AD310" s="5" t="s">
        <v>987</v>
      </c>
      <c r="AE310" s="32" t="s">
        <v>347</v>
      </c>
      <c r="AF310" s="31" t="s">
        <v>2003</v>
      </c>
      <c r="AG310" s="5">
        <v>127.95</v>
      </c>
      <c r="AH310" s="5">
        <v>127.95</v>
      </c>
      <c r="AI310" s="5">
        <v>248.45</v>
      </c>
      <c r="AJ310" s="5">
        <v>396.45</v>
      </c>
      <c r="AK310" s="32" t="s">
        <v>406</v>
      </c>
      <c r="AL310" s="27"/>
    </row>
    <row r="311" spans="1:38" ht="13.5" customHeight="1" x14ac:dyDescent="0.25">
      <c r="A311" s="3">
        <v>109</v>
      </c>
      <c r="B311" s="60" t="s">
        <v>38</v>
      </c>
      <c r="C311" s="60" t="s">
        <v>135</v>
      </c>
      <c r="D311" s="60" t="s">
        <v>34</v>
      </c>
      <c r="E311" s="60" t="s">
        <v>777</v>
      </c>
      <c r="F311" s="64">
        <v>45963</v>
      </c>
      <c r="G311" s="13">
        <v>45991</v>
      </c>
      <c r="H311" s="31" t="s">
        <v>659</v>
      </c>
      <c r="I311" s="5" t="s">
        <v>659</v>
      </c>
      <c r="J311" s="5" t="s">
        <v>659</v>
      </c>
      <c r="K311" s="5" t="s">
        <v>659</v>
      </c>
      <c r="L311" s="5" t="s">
        <v>659</v>
      </c>
      <c r="M311" s="5" t="s">
        <v>659</v>
      </c>
      <c r="N311" s="5" t="s">
        <v>1778</v>
      </c>
      <c r="O311" s="5">
        <v>303.99</v>
      </c>
      <c r="P311" s="5" t="s">
        <v>98</v>
      </c>
      <c r="Q311" s="5" t="s">
        <v>1778</v>
      </c>
      <c r="R311" s="5">
        <v>607.98</v>
      </c>
      <c r="S311" s="32" t="s">
        <v>98</v>
      </c>
      <c r="T311" s="31" t="s">
        <v>1775</v>
      </c>
      <c r="U311" s="5">
        <v>132.97</v>
      </c>
      <c r="V311" s="5" t="s">
        <v>102</v>
      </c>
      <c r="W311" s="5" t="s">
        <v>1775</v>
      </c>
      <c r="X311" s="5">
        <v>132.97</v>
      </c>
      <c r="Y311" s="5" t="s">
        <v>102</v>
      </c>
      <c r="Z311" s="5" t="s">
        <v>115</v>
      </c>
      <c r="AA311" s="5" t="s">
        <v>115</v>
      </c>
      <c r="AB311" s="5" t="s">
        <v>115</v>
      </c>
      <c r="AC311" s="5" t="s">
        <v>115</v>
      </c>
      <c r="AD311" s="5" t="s">
        <v>115</v>
      </c>
      <c r="AE311" s="32" t="s">
        <v>115</v>
      </c>
      <c r="AF311" s="31" t="s">
        <v>2100</v>
      </c>
      <c r="AG311" s="5">
        <v>39.96</v>
      </c>
      <c r="AH311" s="5">
        <v>39.96</v>
      </c>
      <c r="AI311" s="5">
        <v>79.92</v>
      </c>
      <c r="AJ311" s="5">
        <v>119.84</v>
      </c>
      <c r="AK311" s="32" t="s">
        <v>1777</v>
      </c>
      <c r="AL311" s="27"/>
    </row>
    <row r="312" spans="1:38" ht="13.5" customHeight="1" x14ac:dyDescent="0.25">
      <c r="A312" s="3">
        <v>109</v>
      </c>
      <c r="B312" s="60"/>
      <c r="C312" s="60"/>
      <c r="D312" s="60"/>
      <c r="E312" s="60"/>
      <c r="F312" s="65"/>
      <c r="G312" s="13">
        <v>45993</v>
      </c>
      <c r="H312" s="31" t="s">
        <v>659</v>
      </c>
      <c r="I312" s="5" t="s">
        <v>659</v>
      </c>
      <c r="J312" s="5" t="s">
        <v>659</v>
      </c>
      <c r="K312" s="5" t="s">
        <v>659</v>
      </c>
      <c r="L312" s="5" t="s">
        <v>659</v>
      </c>
      <c r="M312" s="5" t="s">
        <v>659</v>
      </c>
      <c r="N312" s="5" t="s">
        <v>659</v>
      </c>
      <c r="O312" s="5" t="s">
        <v>659</v>
      </c>
      <c r="P312" s="5" t="s">
        <v>659</v>
      </c>
      <c r="Q312" s="5" t="s">
        <v>659</v>
      </c>
      <c r="R312" s="5" t="s">
        <v>659</v>
      </c>
      <c r="S312" s="32" t="s">
        <v>659</v>
      </c>
      <c r="T312" s="31" t="s">
        <v>1775</v>
      </c>
      <c r="U312" s="5">
        <v>131.97</v>
      </c>
      <c r="V312" s="5" t="s">
        <v>111</v>
      </c>
      <c r="W312" s="5" t="s">
        <v>1775</v>
      </c>
      <c r="X312" s="5">
        <v>131.97</v>
      </c>
      <c r="Y312" s="5" t="s">
        <v>111</v>
      </c>
      <c r="Z312" s="5" t="s">
        <v>1775</v>
      </c>
      <c r="AA312" s="5">
        <v>313.06</v>
      </c>
      <c r="AB312" s="5" t="s">
        <v>102</v>
      </c>
      <c r="AC312" s="5" t="s">
        <v>1775</v>
      </c>
      <c r="AD312" s="5">
        <v>626.12</v>
      </c>
      <c r="AE312" s="32" t="s">
        <v>102</v>
      </c>
      <c r="AF312" s="31" t="s">
        <v>2100</v>
      </c>
      <c r="AG312" s="5">
        <v>39.96</v>
      </c>
      <c r="AH312" s="5">
        <v>39.96</v>
      </c>
      <c r="AI312" s="5">
        <v>79.92</v>
      </c>
      <c r="AJ312" s="5">
        <v>119.84</v>
      </c>
      <c r="AK312" s="32" t="s">
        <v>1777</v>
      </c>
      <c r="AL312" s="27"/>
    </row>
    <row r="313" spans="1:38" ht="13.5" customHeight="1" x14ac:dyDescent="0.25">
      <c r="A313" s="3">
        <v>109</v>
      </c>
      <c r="B313" s="60"/>
      <c r="C313" s="60"/>
      <c r="D313" s="60"/>
      <c r="E313" s="60"/>
      <c r="F313" s="65"/>
      <c r="G313" s="13">
        <v>45995</v>
      </c>
      <c r="H313" s="31" t="s">
        <v>659</v>
      </c>
      <c r="I313" s="5" t="s">
        <v>659</v>
      </c>
      <c r="J313" s="5" t="s">
        <v>659</v>
      </c>
      <c r="K313" s="5" t="s">
        <v>659</v>
      </c>
      <c r="L313" s="5" t="s">
        <v>659</v>
      </c>
      <c r="M313" s="5" t="s">
        <v>659</v>
      </c>
      <c r="N313" s="5" t="s">
        <v>659</v>
      </c>
      <c r="O313" s="5" t="s">
        <v>659</v>
      </c>
      <c r="P313" s="5" t="s">
        <v>659</v>
      </c>
      <c r="Q313" s="5" t="s">
        <v>659</v>
      </c>
      <c r="R313" s="5" t="s">
        <v>659</v>
      </c>
      <c r="S313" s="32" t="s">
        <v>659</v>
      </c>
      <c r="T313" s="31" t="s">
        <v>1775</v>
      </c>
      <c r="U313" s="5">
        <v>132.97</v>
      </c>
      <c r="V313" s="5" t="s">
        <v>102</v>
      </c>
      <c r="W313" s="5" t="s">
        <v>1775</v>
      </c>
      <c r="X313" s="5">
        <v>132.97</v>
      </c>
      <c r="Y313" s="5" t="s">
        <v>102</v>
      </c>
      <c r="Z313" s="5" t="s">
        <v>1775</v>
      </c>
      <c r="AA313" s="5">
        <v>303.99</v>
      </c>
      <c r="AB313" s="5" t="s">
        <v>102</v>
      </c>
      <c r="AC313" s="5" t="s">
        <v>1775</v>
      </c>
      <c r="AD313" s="5">
        <v>607.98</v>
      </c>
      <c r="AE313" s="32" t="s">
        <v>102</v>
      </c>
      <c r="AF313" s="31" t="s">
        <v>2100</v>
      </c>
      <c r="AG313" s="5">
        <v>39.96</v>
      </c>
      <c r="AH313" s="5">
        <v>39.96</v>
      </c>
      <c r="AI313" s="5">
        <v>79.92</v>
      </c>
      <c r="AJ313" s="5">
        <v>139.84</v>
      </c>
      <c r="AK313" s="32" t="s">
        <v>1777</v>
      </c>
      <c r="AL313" s="27"/>
    </row>
    <row r="314" spans="1:38" ht="13.5" customHeight="1" x14ac:dyDescent="0.25">
      <c r="A314" s="3">
        <v>110</v>
      </c>
      <c r="B314" s="60" t="s">
        <v>49</v>
      </c>
      <c r="C314" s="60" t="s">
        <v>86</v>
      </c>
      <c r="D314" s="60" t="s">
        <v>17</v>
      </c>
      <c r="E314" s="60" t="s">
        <v>87</v>
      </c>
      <c r="F314" s="64">
        <v>45938</v>
      </c>
      <c r="G314" s="13">
        <v>45967</v>
      </c>
      <c r="H314" s="31" t="s">
        <v>659</v>
      </c>
      <c r="I314" s="5" t="s">
        <v>659</v>
      </c>
      <c r="J314" s="5" t="s">
        <v>659</v>
      </c>
      <c r="K314" s="5" t="s">
        <v>659</v>
      </c>
      <c r="L314" s="5" t="s">
        <v>659</v>
      </c>
      <c r="M314" s="5" t="s">
        <v>659</v>
      </c>
      <c r="N314" s="5" t="s">
        <v>659</v>
      </c>
      <c r="O314" s="5" t="s">
        <v>659</v>
      </c>
      <c r="P314" s="5" t="s">
        <v>659</v>
      </c>
      <c r="Q314" s="5" t="s">
        <v>659</v>
      </c>
      <c r="R314" s="5" t="s">
        <v>659</v>
      </c>
      <c r="S314" s="32" t="s">
        <v>659</v>
      </c>
      <c r="T314" s="31" t="s">
        <v>226</v>
      </c>
      <c r="U314" s="5">
        <v>26.85</v>
      </c>
      <c r="V314" s="5" t="s">
        <v>196</v>
      </c>
      <c r="W314" s="5" t="s">
        <v>226</v>
      </c>
      <c r="X314" s="5">
        <v>47.25</v>
      </c>
      <c r="Y314" s="5" t="s">
        <v>196</v>
      </c>
      <c r="Z314" s="5" t="s">
        <v>226</v>
      </c>
      <c r="AA314" s="5">
        <v>70.650000000000006</v>
      </c>
      <c r="AB314" s="5" t="s">
        <v>196</v>
      </c>
      <c r="AC314" s="5" t="s">
        <v>226</v>
      </c>
      <c r="AD314" s="5">
        <v>144.55000000000001</v>
      </c>
      <c r="AE314" s="32" t="s">
        <v>196</v>
      </c>
      <c r="AF314" s="31" t="s">
        <v>1120</v>
      </c>
      <c r="AG314" s="5">
        <v>88.6</v>
      </c>
      <c r="AH314" s="5">
        <v>88.6</v>
      </c>
      <c r="AI314" s="5">
        <v>157.19999999999999</v>
      </c>
      <c r="AJ314" s="5">
        <v>224.6</v>
      </c>
      <c r="AK314" s="32" t="s">
        <v>227</v>
      </c>
      <c r="AL314" s="27" t="s">
        <v>1913</v>
      </c>
    </row>
    <row r="315" spans="1:38" ht="13.5" customHeight="1" x14ac:dyDescent="0.25">
      <c r="A315" s="3">
        <v>110</v>
      </c>
      <c r="B315" s="60"/>
      <c r="C315" s="60"/>
      <c r="D315" s="60"/>
      <c r="E315" s="60"/>
      <c r="F315" s="65"/>
      <c r="G315" s="13">
        <v>45969</v>
      </c>
      <c r="H315" s="31" t="s">
        <v>659</v>
      </c>
      <c r="I315" s="5" t="s">
        <v>659</v>
      </c>
      <c r="J315" s="5" t="s">
        <v>659</v>
      </c>
      <c r="K315" s="5" t="s">
        <v>659</v>
      </c>
      <c r="L315" s="5" t="s">
        <v>659</v>
      </c>
      <c r="M315" s="5" t="s">
        <v>659</v>
      </c>
      <c r="N315" s="5" t="s">
        <v>659</v>
      </c>
      <c r="O315" s="5" t="s">
        <v>659</v>
      </c>
      <c r="P315" s="5" t="s">
        <v>659</v>
      </c>
      <c r="Q315" s="5" t="s">
        <v>659</v>
      </c>
      <c r="R315" s="5" t="s">
        <v>659</v>
      </c>
      <c r="S315" s="32" t="s">
        <v>659</v>
      </c>
      <c r="T315" s="31" t="s">
        <v>229</v>
      </c>
      <c r="U315" s="5">
        <v>31.15</v>
      </c>
      <c r="V315" s="5" t="s">
        <v>196</v>
      </c>
      <c r="W315" s="5" t="s">
        <v>229</v>
      </c>
      <c r="X315" s="5">
        <v>51.55</v>
      </c>
      <c r="Y315" s="5" t="s">
        <v>196</v>
      </c>
      <c r="Z315" s="5" t="s">
        <v>229</v>
      </c>
      <c r="AA315" s="5">
        <v>78.099999999999994</v>
      </c>
      <c r="AB315" s="5" t="s">
        <v>196</v>
      </c>
      <c r="AC315" s="5" t="s">
        <v>229</v>
      </c>
      <c r="AD315" s="5">
        <v>165.94</v>
      </c>
      <c r="AE315" s="32" t="s">
        <v>196</v>
      </c>
      <c r="AF315" s="31" t="s">
        <v>1120</v>
      </c>
      <c r="AG315" s="5">
        <v>88.6</v>
      </c>
      <c r="AH315" s="5">
        <v>88.6</v>
      </c>
      <c r="AI315" s="5">
        <v>157.19999999999999</v>
      </c>
      <c r="AJ315" s="5">
        <v>224.6</v>
      </c>
      <c r="AK315" s="32" t="s">
        <v>227</v>
      </c>
      <c r="AL315" s="27" t="s">
        <v>1913</v>
      </c>
    </row>
    <row r="316" spans="1:38" ht="13.5" customHeight="1" x14ac:dyDescent="0.25">
      <c r="A316" s="3">
        <v>110</v>
      </c>
      <c r="B316" s="60"/>
      <c r="C316" s="60"/>
      <c r="D316" s="60"/>
      <c r="E316" s="60"/>
      <c r="F316" s="65"/>
      <c r="G316" s="13">
        <v>45971</v>
      </c>
      <c r="H316" s="31" t="s">
        <v>659</v>
      </c>
      <c r="I316" s="5" t="s">
        <v>659</v>
      </c>
      <c r="J316" s="5" t="s">
        <v>659</v>
      </c>
      <c r="K316" s="5" t="s">
        <v>659</v>
      </c>
      <c r="L316" s="5" t="s">
        <v>659</v>
      </c>
      <c r="M316" s="5" t="s">
        <v>659</v>
      </c>
      <c r="N316" s="5" t="s">
        <v>659</v>
      </c>
      <c r="O316" s="5" t="s">
        <v>659</v>
      </c>
      <c r="P316" s="5" t="s">
        <v>659</v>
      </c>
      <c r="Q316" s="5" t="s">
        <v>659</v>
      </c>
      <c r="R316" s="5" t="s">
        <v>659</v>
      </c>
      <c r="S316" s="32" t="s">
        <v>659</v>
      </c>
      <c r="T316" s="31" t="s">
        <v>226</v>
      </c>
      <c r="U316" s="5">
        <v>35.450000000000003</v>
      </c>
      <c r="V316" s="5" t="s">
        <v>196</v>
      </c>
      <c r="W316" s="5" t="s">
        <v>226</v>
      </c>
      <c r="X316" s="5">
        <v>55.85</v>
      </c>
      <c r="Y316" s="5" t="s">
        <v>196</v>
      </c>
      <c r="Z316" s="5" t="s">
        <v>226</v>
      </c>
      <c r="AA316" s="5">
        <v>85.21</v>
      </c>
      <c r="AB316" s="5" t="s">
        <v>196</v>
      </c>
      <c r="AC316" s="5" t="s">
        <v>226</v>
      </c>
      <c r="AD316" s="5">
        <v>175.25</v>
      </c>
      <c r="AE316" s="32" t="s">
        <v>196</v>
      </c>
      <c r="AF316" s="31" t="s">
        <v>1120</v>
      </c>
      <c r="AG316" s="5">
        <v>88.6</v>
      </c>
      <c r="AH316" s="5">
        <v>88.6</v>
      </c>
      <c r="AI316" s="5">
        <v>157.19999999999999</v>
      </c>
      <c r="AJ316" s="5">
        <v>224.6</v>
      </c>
      <c r="AK316" s="32" t="s">
        <v>227</v>
      </c>
      <c r="AL316" s="27" t="s">
        <v>1913</v>
      </c>
    </row>
    <row r="317" spans="1:38" ht="13.5" customHeight="1" x14ac:dyDescent="0.25">
      <c r="A317" s="3">
        <v>111</v>
      </c>
      <c r="B317" s="60" t="s">
        <v>41</v>
      </c>
      <c r="C317" s="60" t="s">
        <v>86</v>
      </c>
      <c r="D317" s="60" t="s">
        <v>10</v>
      </c>
      <c r="E317" s="60" t="s">
        <v>134</v>
      </c>
      <c r="F317" s="64">
        <v>45962</v>
      </c>
      <c r="G317" s="13">
        <v>45990</v>
      </c>
      <c r="H317" s="31" t="s">
        <v>659</v>
      </c>
      <c r="I317" s="5" t="s">
        <v>659</v>
      </c>
      <c r="J317" s="5" t="s">
        <v>659</v>
      </c>
      <c r="K317" s="5" t="s">
        <v>659</v>
      </c>
      <c r="L317" s="5" t="s">
        <v>659</v>
      </c>
      <c r="M317" s="5" t="s">
        <v>659</v>
      </c>
      <c r="N317" s="5" t="s">
        <v>659</v>
      </c>
      <c r="O317" s="5" t="s">
        <v>659</v>
      </c>
      <c r="P317" s="5" t="s">
        <v>659</v>
      </c>
      <c r="Q317" s="5" t="s">
        <v>659</v>
      </c>
      <c r="R317" s="5" t="s">
        <v>659</v>
      </c>
      <c r="S317" s="32" t="s">
        <v>659</v>
      </c>
      <c r="T317" s="31" t="s">
        <v>1186</v>
      </c>
      <c r="U317" s="5">
        <v>45</v>
      </c>
      <c r="V317" s="5" t="s">
        <v>380</v>
      </c>
      <c r="W317" s="5" t="s">
        <v>1186</v>
      </c>
      <c r="X317" s="5">
        <v>45</v>
      </c>
      <c r="Y317" s="5" t="s">
        <v>380</v>
      </c>
      <c r="Z317" s="5" t="s">
        <v>1186</v>
      </c>
      <c r="AA317" s="5">
        <v>115</v>
      </c>
      <c r="AB317" s="5" t="s">
        <v>380</v>
      </c>
      <c r="AC317" s="5" t="s">
        <v>1186</v>
      </c>
      <c r="AD317" s="5">
        <v>237</v>
      </c>
      <c r="AE317" s="32" t="s">
        <v>380</v>
      </c>
      <c r="AF317" s="31" t="s">
        <v>1189</v>
      </c>
      <c r="AG317" s="5">
        <v>162</v>
      </c>
      <c r="AH317" s="5">
        <v>162</v>
      </c>
      <c r="AI317" s="5">
        <v>324</v>
      </c>
      <c r="AJ317" s="5">
        <v>444</v>
      </c>
      <c r="AK317" s="32" t="s">
        <v>1188</v>
      </c>
      <c r="AL317" s="27"/>
    </row>
    <row r="318" spans="1:38" ht="13.5" customHeight="1" x14ac:dyDescent="0.25">
      <c r="A318" s="3">
        <v>111</v>
      </c>
      <c r="B318" s="60"/>
      <c r="C318" s="60"/>
      <c r="D318" s="60"/>
      <c r="E318" s="60"/>
      <c r="F318" s="65"/>
      <c r="G318" s="13">
        <v>45992</v>
      </c>
      <c r="H318" s="31" t="s">
        <v>659</v>
      </c>
      <c r="I318" s="5" t="s">
        <v>659</v>
      </c>
      <c r="J318" s="5" t="s">
        <v>659</v>
      </c>
      <c r="K318" s="5" t="s">
        <v>659</v>
      </c>
      <c r="L318" s="5" t="s">
        <v>659</v>
      </c>
      <c r="M318" s="5" t="s">
        <v>659</v>
      </c>
      <c r="N318" s="5" t="s">
        <v>659</v>
      </c>
      <c r="O318" s="5" t="s">
        <v>659</v>
      </c>
      <c r="P318" s="5" t="s">
        <v>659</v>
      </c>
      <c r="Q318" s="5" t="s">
        <v>659</v>
      </c>
      <c r="R318" s="5" t="s">
        <v>659</v>
      </c>
      <c r="S318" s="32" t="s">
        <v>659</v>
      </c>
      <c r="T318" s="31" t="s">
        <v>1184</v>
      </c>
      <c r="U318" s="5">
        <v>83</v>
      </c>
      <c r="V318" s="5" t="s">
        <v>1185</v>
      </c>
      <c r="W318" s="5" t="s">
        <v>1184</v>
      </c>
      <c r="X318" s="5">
        <v>83</v>
      </c>
      <c r="Y318" s="5" t="s">
        <v>1185</v>
      </c>
      <c r="Z318" s="5" t="s">
        <v>1184</v>
      </c>
      <c r="AA318" s="5">
        <v>216</v>
      </c>
      <c r="AB318" s="5" t="s">
        <v>1185</v>
      </c>
      <c r="AC318" s="5" t="s">
        <v>1184</v>
      </c>
      <c r="AD318" s="5">
        <v>503</v>
      </c>
      <c r="AE318" s="32" t="s">
        <v>1185</v>
      </c>
      <c r="AF318" s="31" t="s">
        <v>1189</v>
      </c>
      <c r="AG318" s="5">
        <v>151</v>
      </c>
      <c r="AH318" s="5">
        <v>151</v>
      </c>
      <c r="AI318" s="5">
        <v>302</v>
      </c>
      <c r="AJ318" s="5">
        <v>395</v>
      </c>
      <c r="AK318" s="32" t="s">
        <v>1188</v>
      </c>
      <c r="AL318" s="27"/>
    </row>
    <row r="319" spans="1:38" ht="13.5" customHeight="1" x14ac:dyDescent="0.25">
      <c r="A319" s="3">
        <v>111</v>
      </c>
      <c r="B319" s="60"/>
      <c r="C319" s="60"/>
      <c r="D319" s="60"/>
      <c r="E319" s="60"/>
      <c r="F319" s="65"/>
      <c r="G319" s="13">
        <v>45994</v>
      </c>
      <c r="H319" s="31" t="s">
        <v>659</v>
      </c>
      <c r="I319" s="5" t="s">
        <v>659</v>
      </c>
      <c r="J319" s="5" t="s">
        <v>659</v>
      </c>
      <c r="K319" s="5" t="s">
        <v>659</v>
      </c>
      <c r="L319" s="5" t="s">
        <v>659</v>
      </c>
      <c r="M319" s="5" t="s">
        <v>659</v>
      </c>
      <c r="N319" s="5" t="s">
        <v>659</v>
      </c>
      <c r="O319" s="5" t="s">
        <v>659</v>
      </c>
      <c r="P319" s="5" t="s">
        <v>659</v>
      </c>
      <c r="Q319" s="5" t="s">
        <v>659</v>
      </c>
      <c r="R319" s="5" t="s">
        <v>659</v>
      </c>
      <c r="S319" s="32" t="s">
        <v>659</v>
      </c>
      <c r="T319" s="31" t="s">
        <v>1184</v>
      </c>
      <c r="U319" s="5">
        <v>62</v>
      </c>
      <c r="V319" s="5" t="s">
        <v>1185</v>
      </c>
      <c r="W319" s="5" t="s">
        <v>1184</v>
      </c>
      <c r="X319" s="5">
        <v>62</v>
      </c>
      <c r="Y319" s="5" t="s">
        <v>1185</v>
      </c>
      <c r="Z319" s="5" t="s">
        <v>1184</v>
      </c>
      <c r="AA319" s="5">
        <v>174</v>
      </c>
      <c r="AB319" s="5" t="s">
        <v>1185</v>
      </c>
      <c r="AC319" s="5" t="s">
        <v>1184</v>
      </c>
      <c r="AD319" s="5">
        <v>332</v>
      </c>
      <c r="AE319" s="32" t="s">
        <v>1185</v>
      </c>
      <c r="AF319" s="31" t="s">
        <v>1189</v>
      </c>
      <c r="AG319" s="5">
        <v>130</v>
      </c>
      <c r="AH319" s="5">
        <v>130</v>
      </c>
      <c r="AI319" s="5">
        <v>260</v>
      </c>
      <c r="AJ319" s="5">
        <v>342</v>
      </c>
      <c r="AK319" s="32" t="s">
        <v>1188</v>
      </c>
      <c r="AL319" s="27"/>
    </row>
    <row r="320" spans="1:38" ht="13.5" customHeight="1" x14ac:dyDescent="0.25">
      <c r="A320" s="3">
        <v>112</v>
      </c>
      <c r="B320" s="60" t="s">
        <v>71</v>
      </c>
      <c r="C320" s="60" t="s">
        <v>319</v>
      </c>
      <c r="D320" s="60" t="s">
        <v>43</v>
      </c>
      <c r="E320" s="60" t="s">
        <v>319</v>
      </c>
      <c r="F320" s="64">
        <v>45935</v>
      </c>
      <c r="G320" s="13">
        <v>45964</v>
      </c>
      <c r="H320" s="31" t="s">
        <v>659</v>
      </c>
      <c r="I320" s="5" t="s">
        <v>659</v>
      </c>
      <c r="J320" s="5" t="s">
        <v>659</v>
      </c>
      <c r="K320" s="5" t="s">
        <v>659</v>
      </c>
      <c r="L320" s="5" t="s">
        <v>659</v>
      </c>
      <c r="M320" s="5" t="s">
        <v>659</v>
      </c>
      <c r="N320" s="5" t="s">
        <v>659</v>
      </c>
      <c r="O320" s="5" t="s">
        <v>659</v>
      </c>
      <c r="P320" s="5" t="s">
        <v>659</v>
      </c>
      <c r="Q320" s="5" t="s">
        <v>659</v>
      </c>
      <c r="R320" s="5" t="s">
        <v>659</v>
      </c>
      <c r="S320" s="32" t="s">
        <v>659</v>
      </c>
      <c r="T320" s="31" t="s">
        <v>329</v>
      </c>
      <c r="U320" s="5">
        <v>34.25</v>
      </c>
      <c r="V320" s="5" t="s">
        <v>98</v>
      </c>
      <c r="W320" s="5" t="s">
        <v>329</v>
      </c>
      <c r="X320" s="5">
        <v>47.09</v>
      </c>
      <c r="Y320" s="5" t="s">
        <v>98</v>
      </c>
      <c r="Z320" s="5" t="s">
        <v>331</v>
      </c>
      <c r="AA320" s="5">
        <v>107.3</v>
      </c>
      <c r="AB320" s="5" t="s">
        <v>98</v>
      </c>
      <c r="AC320" s="4" t="s">
        <v>332</v>
      </c>
      <c r="AD320" s="5">
        <v>428.11</v>
      </c>
      <c r="AE320" s="32" t="s">
        <v>327</v>
      </c>
      <c r="AF320" s="31" t="s">
        <v>323</v>
      </c>
      <c r="AG320" s="5">
        <v>45.54</v>
      </c>
      <c r="AH320" s="5">
        <v>45.54</v>
      </c>
      <c r="AI320" s="5">
        <f t="shared" ref="AI320:AI322" si="5">AH320*2</f>
        <v>91.08</v>
      </c>
      <c r="AJ320" s="5">
        <v>148.04</v>
      </c>
      <c r="AK320" s="32" t="s">
        <v>324</v>
      </c>
      <c r="AL320" s="27"/>
    </row>
    <row r="321" spans="1:38" ht="13.5" customHeight="1" x14ac:dyDescent="0.25">
      <c r="A321" s="3">
        <v>112</v>
      </c>
      <c r="B321" s="60"/>
      <c r="C321" s="60"/>
      <c r="D321" s="60"/>
      <c r="E321" s="60"/>
      <c r="F321" s="65"/>
      <c r="G321" s="13">
        <v>45966</v>
      </c>
      <c r="H321" s="31" t="s">
        <v>659</v>
      </c>
      <c r="I321" s="5" t="s">
        <v>659</v>
      </c>
      <c r="J321" s="5" t="s">
        <v>659</v>
      </c>
      <c r="K321" s="5" t="s">
        <v>659</v>
      </c>
      <c r="L321" s="5" t="s">
        <v>659</v>
      </c>
      <c r="M321" s="5" t="s">
        <v>659</v>
      </c>
      <c r="N321" s="5" t="s">
        <v>659</v>
      </c>
      <c r="O321" s="5" t="s">
        <v>659</v>
      </c>
      <c r="P321" s="5" t="s">
        <v>659</v>
      </c>
      <c r="Q321" s="5" t="s">
        <v>659</v>
      </c>
      <c r="R321" s="5" t="s">
        <v>659</v>
      </c>
      <c r="S321" s="32" t="s">
        <v>659</v>
      </c>
      <c r="T321" s="31" t="s">
        <v>333</v>
      </c>
      <c r="U321" s="5">
        <v>31.01</v>
      </c>
      <c r="V321" s="5" t="s">
        <v>111</v>
      </c>
      <c r="W321" s="5" t="s">
        <v>333</v>
      </c>
      <c r="X321" s="5">
        <v>43.85</v>
      </c>
      <c r="Y321" s="5" t="s">
        <v>111</v>
      </c>
      <c r="Z321" s="5" t="s">
        <v>334</v>
      </c>
      <c r="AA321" s="5">
        <v>144.13</v>
      </c>
      <c r="AB321" s="5" t="s">
        <v>102</v>
      </c>
      <c r="AC321" s="5" t="s">
        <v>335</v>
      </c>
      <c r="AD321" s="5">
        <v>428.11</v>
      </c>
      <c r="AE321" s="32" t="s">
        <v>327</v>
      </c>
      <c r="AF321" s="31" t="s">
        <v>323</v>
      </c>
      <c r="AG321" s="5">
        <v>45.54</v>
      </c>
      <c r="AH321" s="5">
        <v>45.54</v>
      </c>
      <c r="AI321" s="5">
        <f t="shared" si="5"/>
        <v>91.08</v>
      </c>
      <c r="AJ321" s="5">
        <v>148.04</v>
      </c>
      <c r="AK321" s="32" t="s">
        <v>324</v>
      </c>
      <c r="AL321" s="27"/>
    </row>
    <row r="322" spans="1:38" ht="13.5" customHeight="1" x14ac:dyDescent="0.25">
      <c r="A322" s="3">
        <v>112</v>
      </c>
      <c r="B322" s="60"/>
      <c r="C322" s="60"/>
      <c r="D322" s="60"/>
      <c r="E322" s="60"/>
      <c r="F322" s="65"/>
      <c r="G322" s="13">
        <v>45968</v>
      </c>
      <c r="H322" s="31" t="s">
        <v>659</v>
      </c>
      <c r="I322" s="5" t="s">
        <v>659</v>
      </c>
      <c r="J322" s="5" t="s">
        <v>659</v>
      </c>
      <c r="K322" s="5" t="s">
        <v>659</v>
      </c>
      <c r="L322" s="5" t="s">
        <v>659</v>
      </c>
      <c r="M322" s="5" t="s">
        <v>659</v>
      </c>
      <c r="N322" s="5" t="s">
        <v>659</v>
      </c>
      <c r="O322" s="5" t="s">
        <v>659</v>
      </c>
      <c r="P322" s="5" t="s">
        <v>659</v>
      </c>
      <c r="Q322" s="5" t="s">
        <v>659</v>
      </c>
      <c r="R322" s="5" t="s">
        <v>659</v>
      </c>
      <c r="S322" s="32" t="s">
        <v>659</v>
      </c>
      <c r="T322" s="31" t="s">
        <v>336</v>
      </c>
      <c r="U322" s="5">
        <v>48.16</v>
      </c>
      <c r="V322" s="5" t="s">
        <v>95</v>
      </c>
      <c r="W322" s="5" t="s">
        <v>336</v>
      </c>
      <c r="X322" s="5">
        <v>61</v>
      </c>
      <c r="Y322" s="5" t="s">
        <v>95</v>
      </c>
      <c r="Z322" s="4" t="s">
        <v>337</v>
      </c>
      <c r="AA322" s="5">
        <v>147.69999999999999</v>
      </c>
      <c r="AB322" s="5" t="s">
        <v>98</v>
      </c>
      <c r="AC322" s="4" t="s">
        <v>338</v>
      </c>
      <c r="AD322" s="5">
        <v>425.25</v>
      </c>
      <c r="AE322" s="32" t="s">
        <v>102</v>
      </c>
      <c r="AF322" s="31" t="s">
        <v>323</v>
      </c>
      <c r="AG322" s="5">
        <v>45.54</v>
      </c>
      <c r="AH322" s="5">
        <v>45.54</v>
      </c>
      <c r="AI322" s="5">
        <f t="shared" si="5"/>
        <v>91.08</v>
      </c>
      <c r="AJ322" s="5">
        <v>239.2</v>
      </c>
      <c r="AK322" s="32" t="s">
        <v>324</v>
      </c>
      <c r="AL322" s="27"/>
    </row>
    <row r="323" spans="1:38" ht="13.5" customHeight="1" x14ac:dyDescent="0.25">
      <c r="A323" s="3">
        <v>113</v>
      </c>
      <c r="B323" s="60" t="s">
        <v>41</v>
      </c>
      <c r="C323" s="60" t="s">
        <v>86</v>
      </c>
      <c r="D323" s="60" t="s">
        <v>48</v>
      </c>
      <c r="E323" s="60" t="s">
        <v>86</v>
      </c>
      <c r="F323" s="64">
        <v>45957</v>
      </c>
      <c r="G323" s="13">
        <v>45986</v>
      </c>
      <c r="H323" s="31" t="s">
        <v>659</v>
      </c>
      <c r="I323" s="5" t="s">
        <v>659</v>
      </c>
      <c r="J323" s="5" t="s">
        <v>659</v>
      </c>
      <c r="K323" s="5" t="s">
        <v>659</v>
      </c>
      <c r="L323" s="5" t="s">
        <v>659</v>
      </c>
      <c r="M323" s="5" t="s">
        <v>659</v>
      </c>
      <c r="N323" s="5" t="s">
        <v>659</v>
      </c>
      <c r="O323" s="5" t="s">
        <v>659</v>
      </c>
      <c r="P323" s="5" t="s">
        <v>659</v>
      </c>
      <c r="Q323" s="5" t="s">
        <v>659</v>
      </c>
      <c r="R323" s="5" t="s">
        <v>659</v>
      </c>
      <c r="S323" s="32" t="s">
        <v>659</v>
      </c>
      <c r="T323" s="31" t="s">
        <v>1374</v>
      </c>
      <c r="U323" s="5">
        <v>44.58</v>
      </c>
      <c r="V323" s="5" t="s">
        <v>107</v>
      </c>
      <c r="W323" s="5" t="s">
        <v>1374</v>
      </c>
      <c r="X323" s="5">
        <f>U323+63.99</f>
        <v>108.57</v>
      </c>
      <c r="Y323" s="5" t="s">
        <v>107</v>
      </c>
      <c r="Z323" s="5" t="s">
        <v>1377</v>
      </c>
      <c r="AA323" s="5">
        <f>89.16+54.98+47.48</f>
        <v>191.61999999999998</v>
      </c>
      <c r="AB323" s="5" t="s">
        <v>107</v>
      </c>
      <c r="AC323" s="5" t="s">
        <v>1374</v>
      </c>
      <c r="AD323" s="5">
        <f>178.32+63.99+2*48.48</f>
        <v>339.27</v>
      </c>
      <c r="AE323" s="32" t="s">
        <v>107</v>
      </c>
      <c r="AF323" s="35">
        <v>0.34791666666666665</v>
      </c>
      <c r="AG323" s="5">
        <v>25</v>
      </c>
      <c r="AH323" s="5">
        <v>25</v>
      </c>
      <c r="AI323" s="5">
        <v>50</v>
      </c>
      <c r="AJ323" s="5">
        <v>66</v>
      </c>
      <c r="AK323" s="32" t="s">
        <v>283</v>
      </c>
      <c r="AL323" s="27"/>
    </row>
    <row r="324" spans="1:38" ht="13.5" customHeight="1" x14ac:dyDescent="0.25">
      <c r="A324" s="3">
        <v>113</v>
      </c>
      <c r="B324" s="60"/>
      <c r="C324" s="60"/>
      <c r="D324" s="60"/>
      <c r="E324" s="60"/>
      <c r="F324" s="65"/>
      <c r="G324" s="13">
        <v>45988</v>
      </c>
      <c r="H324" s="31" t="s">
        <v>659</v>
      </c>
      <c r="I324" s="5" t="s">
        <v>659</v>
      </c>
      <c r="J324" s="5" t="s">
        <v>659</v>
      </c>
      <c r="K324" s="5" t="s">
        <v>659</v>
      </c>
      <c r="L324" s="5" t="s">
        <v>659</v>
      </c>
      <c r="M324" s="5" t="s">
        <v>659</v>
      </c>
      <c r="N324" s="5" t="s">
        <v>659</v>
      </c>
      <c r="O324" s="5" t="s">
        <v>659</v>
      </c>
      <c r="P324" s="5" t="s">
        <v>659</v>
      </c>
      <c r="Q324" s="5" t="s">
        <v>659</v>
      </c>
      <c r="R324" s="5" t="s">
        <v>659</v>
      </c>
      <c r="S324" s="32" t="s">
        <v>659</v>
      </c>
      <c r="T324" s="31" t="s">
        <v>1374</v>
      </c>
      <c r="U324" s="5">
        <v>44.58</v>
      </c>
      <c r="V324" s="5" t="s">
        <v>107</v>
      </c>
      <c r="W324" s="5" t="s">
        <v>1374</v>
      </c>
      <c r="X324" s="5">
        <f>U324+50.98</f>
        <v>95.56</v>
      </c>
      <c r="Y324" s="5" t="s">
        <v>107</v>
      </c>
      <c r="Z324" s="5" t="s">
        <v>1374</v>
      </c>
      <c r="AA324" s="5">
        <f>89.16+50.98+47.48</f>
        <v>187.61999999999998</v>
      </c>
      <c r="AB324" s="5" t="s">
        <v>107</v>
      </c>
      <c r="AC324" s="5" t="s">
        <v>1374</v>
      </c>
      <c r="AD324" s="5">
        <f>178.32+50.98+2*47.48</f>
        <v>324.26</v>
      </c>
      <c r="AE324" s="32" t="s">
        <v>107</v>
      </c>
      <c r="AF324" s="35">
        <v>0.34791666666666665</v>
      </c>
      <c r="AG324" s="5">
        <v>29</v>
      </c>
      <c r="AH324" s="5">
        <v>29</v>
      </c>
      <c r="AI324" s="5">
        <v>58</v>
      </c>
      <c r="AJ324" s="5">
        <v>74</v>
      </c>
      <c r="AK324" s="32" t="s">
        <v>283</v>
      </c>
      <c r="AL324" s="27"/>
    </row>
    <row r="325" spans="1:38" ht="13.5" customHeight="1" x14ac:dyDescent="0.25">
      <c r="A325" s="3">
        <v>113</v>
      </c>
      <c r="B325" s="60"/>
      <c r="C325" s="60"/>
      <c r="D325" s="60"/>
      <c r="E325" s="60"/>
      <c r="F325" s="65"/>
      <c r="G325" s="13">
        <v>45990</v>
      </c>
      <c r="H325" s="31" t="s">
        <v>659</v>
      </c>
      <c r="I325" s="5" t="s">
        <v>659</v>
      </c>
      <c r="J325" s="5" t="s">
        <v>659</v>
      </c>
      <c r="K325" s="5" t="s">
        <v>659</v>
      </c>
      <c r="L325" s="5" t="s">
        <v>659</v>
      </c>
      <c r="M325" s="5" t="s">
        <v>659</v>
      </c>
      <c r="N325" s="5" t="s">
        <v>659</v>
      </c>
      <c r="O325" s="5" t="s">
        <v>659</v>
      </c>
      <c r="P325" s="5" t="s">
        <v>659</v>
      </c>
      <c r="Q325" s="5" t="s">
        <v>659</v>
      </c>
      <c r="R325" s="5" t="s">
        <v>659</v>
      </c>
      <c r="S325" s="32" t="s">
        <v>659</v>
      </c>
      <c r="T325" s="31" t="s">
        <v>1374</v>
      </c>
      <c r="U325" s="5">
        <v>106.08</v>
      </c>
      <c r="V325" s="5" t="s">
        <v>107</v>
      </c>
      <c r="W325" s="5" t="s">
        <v>1374</v>
      </c>
      <c r="X325" s="5">
        <f>U325+48.48</f>
        <v>154.56</v>
      </c>
      <c r="Y325" s="5" t="s">
        <v>107</v>
      </c>
      <c r="Z325" s="5" t="s">
        <v>1374</v>
      </c>
      <c r="AA325" s="5">
        <f>106.08+48.48+48.98</f>
        <v>203.54</v>
      </c>
      <c r="AB325" s="5" t="s">
        <v>107</v>
      </c>
      <c r="AC325" s="5" t="s">
        <v>1374</v>
      </c>
      <c r="AD325" s="5">
        <f>424.32+48.48+2*48.98</f>
        <v>570.76</v>
      </c>
      <c r="AE325" s="32" t="s">
        <v>107</v>
      </c>
      <c r="AF325" s="35">
        <v>0.34791666666666665</v>
      </c>
      <c r="AG325" s="5">
        <v>35</v>
      </c>
      <c r="AH325" s="5">
        <v>35</v>
      </c>
      <c r="AI325" s="5">
        <v>70</v>
      </c>
      <c r="AJ325" s="5">
        <v>86</v>
      </c>
      <c r="AK325" s="32" t="s">
        <v>283</v>
      </c>
      <c r="AL325" s="27"/>
    </row>
    <row r="326" spans="1:38" ht="13.5" customHeight="1" x14ac:dyDescent="0.25">
      <c r="A326" s="3">
        <v>114</v>
      </c>
      <c r="B326" s="60" t="s">
        <v>54</v>
      </c>
      <c r="C326" s="60" t="s">
        <v>398</v>
      </c>
      <c r="D326" s="60" t="s">
        <v>41</v>
      </c>
      <c r="E326" s="60" t="s">
        <v>86</v>
      </c>
      <c r="F326" s="64">
        <v>45934</v>
      </c>
      <c r="G326" s="13">
        <v>45963</v>
      </c>
      <c r="H326" s="31" t="s">
        <v>659</v>
      </c>
      <c r="I326" s="5" t="s">
        <v>659</v>
      </c>
      <c r="J326" s="5" t="s">
        <v>659</v>
      </c>
      <c r="K326" s="5" t="s">
        <v>659</v>
      </c>
      <c r="L326" s="5" t="s">
        <v>659</v>
      </c>
      <c r="M326" s="5" t="s">
        <v>659</v>
      </c>
      <c r="N326" s="5" t="s">
        <v>659</v>
      </c>
      <c r="O326" s="5" t="s">
        <v>659</v>
      </c>
      <c r="P326" s="5" t="s">
        <v>659</v>
      </c>
      <c r="Q326" s="5" t="s">
        <v>659</v>
      </c>
      <c r="R326" s="5" t="s">
        <v>659</v>
      </c>
      <c r="S326" s="32" t="s">
        <v>659</v>
      </c>
      <c r="T326" s="31" t="s">
        <v>507</v>
      </c>
      <c r="U326" s="5">
        <v>125.99</v>
      </c>
      <c r="V326" s="5" t="s">
        <v>304</v>
      </c>
      <c r="W326" s="5" t="s">
        <v>526</v>
      </c>
      <c r="X326" s="5">
        <v>193.8</v>
      </c>
      <c r="Y326" s="5" t="s">
        <v>304</v>
      </c>
      <c r="Z326" s="5" t="s">
        <v>507</v>
      </c>
      <c r="AA326" s="5" t="s">
        <v>527</v>
      </c>
      <c r="AB326" s="5" t="s">
        <v>304</v>
      </c>
      <c r="AC326" s="5" t="s">
        <v>507</v>
      </c>
      <c r="AD326" s="5" t="s">
        <v>528</v>
      </c>
      <c r="AE326" s="32" t="s">
        <v>304</v>
      </c>
      <c r="AF326" s="31" t="s">
        <v>2008</v>
      </c>
      <c r="AG326" s="5">
        <v>189</v>
      </c>
      <c r="AH326" s="5">
        <v>189</v>
      </c>
      <c r="AI326" s="5">
        <v>378</v>
      </c>
      <c r="AJ326" s="5">
        <v>566</v>
      </c>
      <c r="AK326" s="32" t="s">
        <v>451</v>
      </c>
      <c r="AL326" s="27"/>
    </row>
    <row r="327" spans="1:38" ht="13.5" customHeight="1" x14ac:dyDescent="0.25">
      <c r="A327" s="3">
        <v>114</v>
      </c>
      <c r="B327" s="60"/>
      <c r="C327" s="60"/>
      <c r="D327" s="60"/>
      <c r="E327" s="60"/>
      <c r="F327" s="65"/>
      <c r="G327" s="13">
        <v>45965</v>
      </c>
      <c r="H327" s="31" t="s">
        <v>659</v>
      </c>
      <c r="I327" s="5" t="s">
        <v>659</v>
      </c>
      <c r="J327" s="5" t="s">
        <v>659</v>
      </c>
      <c r="K327" s="5" t="s">
        <v>531</v>
      </c>
      <c r="L327" s="5">
        <v>71.97</v>
      </c>
      <c r="M327" s="5" t="s">
        <v>304</v>
      </c>
      <c r="N327" s="5" t="s">
        <v>659</v>
      </c>
      <c r="O327" s="5" t="s">
        <v>659</v>
      </c>
      <c r="P327" s="5" t="s">
        <v>659</v>
      </c>
      <c r="Q327" s="5" t="s">
        <v>659</v>
      </c>
      <c r="R327" s="5" t="s">
        <v>659</v>
      </c>
      <c r="S327" s="32" t="s">
        <v>659</v>
      </c>
      <c r="T327" s="31" t="s">
        <v>529</v>
      </c>
      <c r="U327" s="5" t="s">
        <v>530</v>
      </c>
      <c r="V327" s="5" t="s">
        <v>304</v>
      </c>
      <c r="W327" s="5" t="s">
        <v>534</v>
      </c>
      <c r="X327" s="5">
        <v>81.97</v>
      </c>
      <c r="Y327" s="5" t="s">
        <v>304</v>
      </c>
      <c r="Z327" s="5" t="s">
        <v>532</v>
      </c>
      <c r="AA327" s="5">
        <v>177.94</v>
      </c>
      <c r="AB327" s="5" t="s">
        <v>304</v>
      </c>
      <c r="AC327" s="5" t="s">
        <v>532</v>
      </c>
      <c r="AD327" s="5" t="s">
        <v>533</v>
      </c>
      <c r="AE327" s="32" t="s">
        <v>304</v>
      </c>
      <c r="AF327" s="31" t="s">
        <v>2008</v>
      </c>
      <c r="AG327" s="5">
        <v>69</v>
      </c>
      <c r="AH327" s="5">
        <v>69</v>
      </c>
      <c r="AI327" s="5">
        <v>138</v>
      </c>
      <c r="AJ327" s="5">
        <v>206</v>
      </c>
      <c r="AK327" s="32" t="s">
        <v>451</v>
      </c>
      <c r="AL327" s="27"/>
    </row>
    <row r="328" spans="1:38" ht="13.5" customHeight="1" x14ac:dyDescent="0.25">
      <c r="A328" s="3">
        <v>114</v>
      </c>
      <c r="B328" s="60"/>
      <c r="C328" s="60"/>
      <c r="D328" s="60"/>
      <c r="E328" s="60"/>
      <c r="F328" s="65"/>
      <c r="G328" s="13">
        <v>45967</v>
      </c>
      <c r="H328" s="31" t="s">
        <v>659</v>
      </c>
      <c r="I328" s="5" t="s">
        <v>659</v>
      </c>
      <c r="J328" s="5" t="s">
        <v>659</v>
      </c>
      <c r="K328" s="5" t="s">
        <v>659</v>
      </c>
      <c r="L328" s="5" t="s">
        <v>659</v>
      </c>
      <c r="M328" s="5" t="s">
        <v>659</v>
      </c>
      <c r="N328" s="5" t="s">
        <v>659</v>
      </c>
      <c r="O328" s="5" t="s">
        <v>659</v>
      </c>
      <c r="P328" s="5" t="s">
        <v>659</v>
      </c>
      <c r="Q328" s="5" t="s">
        <v>659</v>
      </c>
      <c r="R328" s="5" t="s">
        <v>659</v>
      </c>
      <c r="S328" s="32" t="s">
        <v>659</v>
      </c>
      <c r="T328" s="31" t="s">
        <v>507</v>
      </c>
      <c r="U328" s="5">
        <v>28.88</v>
      </c>
      <c r="V328" s="5" t="s">
        <v>304</v>
      </c>
      <c r="W328" s="5" t="s">
        <v>535</v>
      </c>
      <c r="X328" s="5">
        <v>81.97</v>
      </c>
      <c r="Y328" s="5" t="s">
        <v>304</v>
      </c>
      <c r="Z328" s="5" t="s">
        <v>507</v>
      </c>
      <c r="AA328" s="5" t="s">
        <v>536</v>
      </c>
      <c r="AB328" s="5" t="s">
        <v>304</v>
      </c>
      <c r="AC328" s="5" t="s">
        <v>507</v>
      </c>
      <c r="AD328" s="5" t="s">
        <v>537</v>
      </c>
      <c r="AE328" s="32" t="s">
        <v>304</v>
      </c>
      <c r="AF328" s="31" t="s">
        <v>2008</v>
      </c>
      <c r="AG328" s="5">
        <v>59</v>
      </c>
      <c r="AH328" s="5">
        <v>59</v>
      </c>
      <c r="AI328" s="5">
        <v>118</v>
      </c>
      <c r="AJ328" s="5">
        <v>177</v>
      </c>
      <c r="AK328" s="32" t="s">
        <v>451</v>
      </c>
      <c r="AL328" s="27"/>
    </row>
    <row r="329" spans="1:38" ht="13.5" customHeight="1" x14ac:dyDescent="0.25">
      <c r="A329" s="3">
        <v>115</v>
      </c>
      <c r="B329" s="60" t="s">
        <v>41</v>
      </c>
      <c r="C329" s="60" t="s">
        <v>86</v>
      </c>
      <c r="D329" s="60" t="s">
        <v>21</v>
      </c>
      <c r="E329" s="60" t="s">
        <v>1171</v>
      </c>
      <c r="F329" s="64">
        <v>45957</v>
      </c>
      <c r="G329" s="13">
        <v>45986</v>
      </c>
      <c r="H329" s="33" t="s">
        <v>255</v>
      </c>
      <c r="I329" s="5">
        <v>67.989999999999995</v>
      </c>
      <c r="J329" s="5" t="s">
        <v>95</v>
      </c>
      <c r="K329" s="15" t="s">
        <v>255</v>
      </c>
      <c r="L329" s="5">
        <v>114.79</v>
      </c>
      <c r="M329" s="5" t="s">
        <v>95</v>
      </c>
      <c r="N329" s="15" t="s">
        <v>1482</v>
      </c>
      <c r="O329" s="3">
        <v>317.54000000000002</v>
      </c>
      <c r="P329" s="5" t="s">
        <v>825</v>
      </c>
      <c r="Q329" s="15" t="s">
        <v>1483</v>
      </c>
      <c r="R329" s="15">
        <v>610.72</v>
      </c>
      <c r="S329" s="32" t="s">
        <v>267</v>
      </c>
      <c r="T329" s="33" t="s">
        <v>1484</v>
      </c>
      <c r="U329" s="5">
        <v>124</v>
      </c>
      <c r="V329" s="5" t="s">
        <v>95</v>
      </c>
      <c r="W329" s="15" t="s">
        <v>1485</v>
      </c>
      <c r="X329" s="5">
        <v>145.1</v>
      </c>
      <c r="Y329" s="5" t="s">
        <v>111</v>
      </c>
      <c r="Z329" s="15" t="s">
        <v>1485</v>
      </c>
      <c r="AA329" s="15">
        <v>395.97</v>
      </c>
      <c r="AB329" s="5" t="s">
        <v>98</v>
      </c>
      <c r="AC329" s="15" t="s">
        <v>1486</v>
      </c>
      <c r="AD329" s="3">
        <v>1174.8399999999999</v>
      </c>
      <c r="AE329" s="32" t="s">
        <v>825</v>
      </c>
      <c r="AF329" s="35">
        <v>0.3263888888888889</v>
      </c>
      <c r="AG329" s="5">
        <v>158.99</v>
      </c>
      <c r="AH329" s="5">
        <v>158.99</v>
      </c>
      <c r="AI329" s="5">
        <v>317.98</v>
      </c>
      <c r="AJ329" s="5">
        <v>435.98</v>
      </c>
      <c r="AK329" s="32" t="s">
        <v>694</v>
      </c>
      <c r="AL329" s="27"/>
    </row>
    <row r="330" spans="1:38" ht="13.5" customHeight="1" x14ac:dyDescent="0.25">
      <c r="A330" s="3">
        <v>115</v>
      </c>
      <c r="B330" s="60"/>
      <c r="C330" s="60"/>
      <c r="D330" s="60"/>
      <c r="E330" s="60"/>
      <c r="F330" s="65"/>
      <c r="G330" s="13">
        <v>45988</v>
      </c>
      <c r="H330" s="31" t="s">
        <v>659</v>
      </c>
      <c r="I330" s="5" t="s">
        <v>659</v>
      </c>
      <c r="J330" s="5" t="s">
        <v>659</v>
      </c>
      <c r="K330" s="5" t="s">
        <v>659</v>
      </c>
      <c r="L330" s="5" t="s">
        <v>659</v>
      </c>
      <c r="M330" s="5" t="s">
        <v>659</v>
      </c>
      <c r="N330" s="15" t="s">
        <v>1487</v>
      </c>
      <c r="O330" s="5">
        <v>303.2</v>
      </c>
      <c r="P330" s="5" t="s">
        <v>825</v>
      </c>
      <c r="Q330" s="15"/>
      <c r="R330" s="5" t="s">
        <v>659</v>
      </c>
      <c r="S330" s="32"/>
      <c r="T330" s="33" t="s">
        <v>1488</v>
      </c>
      <c r="U330" s="5">
        <v>69</v>
      </c>
      <c r="V330" s="5" t="s">
        <v>774</v>
      </c>
      <c r="W330" s="15" t="s">
        <v>1488</v>
      </c>
      <c r="X330" s="5">
        <v>104.12</v>
      </c>
      <c r="Y330" s="5" t="s">
        <v>774</v>
      </c>
      <c r="Z330" s="15" t="s">
        <v>1485</v>
      </c>
      <c r="AA330" s="15">
        <v>395.97</v>
      </c>
      <c r="AB330" s="15" t="s">
        <v>98</v>
      </c>
      <c r="AC330" s="15" t="s">
        <v>1478</v>
      </c>
      <c r="AD330" s="5">
        <v>384.16</v>
      </c>
      <c r="AE330" s="32" t="s">
        <v>1479</v>
      </c>
      <c r="AF330" s="35">
        <v>0.3263888888888889</v>
      </c>
      <c r="AG330" s="5">
        <v>144.99</v>
      </c>
      <c r="AH330" s="5">
        <v>144.99</v>
      </c>
      <c r="AI330" s="5">
        <v>289.98</v>
      </c>
      <c r="AJ330" s="5">
        <v>373.98</v>
      </c>
      <c r="AK330" s="32" t="s">
        <v>694</v>
      </c>
      <c r="AL330" s="27"/>
    </row>
    <row r="331" spans="1:38" ht="13.5" customHeight="1" x14ac:dyDescent="0.25">
      <c r="A331" s="3">
        <v>115</v>
      </c>
      <c r="B331" s="60"/>
      <c r="C331" s="60"/>
      <c r="D331" s="60"/>
      <c r="E331" s="60"/>
      <c r="F331" s="65"/>
      <c r="G331" s="13">
        <v>45990</v>
      </c>
      <c r="H331" s="33" t="s">
        <v>1489</v>
      </c>
      <c r="I331" s="5">
        <v>64.290000000000006</v>
      </c>
      <c r="J331" s="5" t="s">
        <v>823</v>
      </c>
      <c r="K331" s="15" t="s">
        <v>1489</v>
      </c>
      <c r="L331" s="5">
        <v>119.77</v>
      </c>
      <c r="M331" s="5" t="s">
        <v>823</v>
      </c>
      <c r="N331" s="5" t="s">
        <v>659</v>
      </c>
      <c r="O331" s="5" t="s">
        <v>659</v>
      </c>
      <c r="P331" s="5" t="s">
        <v>659</v>
      </c>
      <c r="Q331" s="15" t="s">
        <v>1490</v>
      </c>
      <c r="R331" s="15">
        <v>620.72</v>
      </c>
      <c r="S331" s="32" t="s">
        <v>267</v>
      </c>
      <c r="T331" s="33" t="s">
        <v>1484</v>
      </c>
      <c r="U331" s="5">
        <v>126</v>
      </c>
      <c r="V331" s="5" t="s">
        <v>95</v>
      </c>
      <c r="W331" s="15" t="s">
        <v>1491</v>
      </c>
      <c r="X331" s="5">
        <v>145.1</v>
      </c>
      <c r="Y331" s="5" t="s">
        <v>111</v>
      </c>
      <c r="Z331" s="15" t="s">
        <v>1492</v>
      </c>
      <c r="AA331" s="5">
        <v>333</v>
      </c>
      <c r="AB331" s="5" t="s">
        <v>288</v>
      </c>
      <c r="AC331" s="15" t="s">
        <v>1493</v>
      </c>
      <c r="AD331" s="15">
        <v>857.17</v>
      </c>
      <c r="AE331" s="32" t="s">
        <v>95</v>
      </c>
      <c r="AF331" s="35">
        <v>0.3263888888888889</v>
      </c>
      <c r="AG331" s="5">
        <v>154.99</v>
      </c>
      <c r="AH331" s="5">
        <v>154.99</v>
      </c>
      <c r="AI331" s="5">
        <v>309.98</v>
      </c>
      <c r="AJ331" s="5">
        <v>393.98</v>
      </c>
      <c r="AK331" s="32" t="s">
        <v>694</v>
      </c>
      <c r="AL331" s="27"/>
    </row>
    <row r="332" spans="1:38" ht="13.5" customHeight="1" x14ac:dyDescent="0.25">
      <c r="A332" s="3">
        <v>116</v>
      </c>
      <c r="B332" s="62" t="s">
        <v>18</v>
      </c>
      <c r="C332" s="62" t="s">
        <v>899</v>
      </c>
      <c r="D332" s="62" t="s">
        <v>48</v>
      </c>
      <c r="E332" s="62" t="s">
        <v>86</v>
      </c>
      <c r="F332" s="66">
        <v>45942</v>
      </c>
      <c r="G332" s="26">
        <v>45971</v>
      </c>
      <c r="H332" s="31" t="s">
        <v>659</v>
      </c>
      <c r="I332" s="5" t="s">
        <v>659</v>
      </c>
      <c r="J332" s="5" t="s">
        <v>659</v>
      </c>
      <c r="K332" s="5" t="s">
        <v>659</v>
      </c>
      <c r="L332" s="5" t="s">
        <v>659</v>
      </c>
      <c r="M332" s="5" t="s">
        <v>659</v>
      </c>
      <c r="N332" s="5" t="s">
        <v>659</v>
      </c>
      <c r="O332" s="5" t="s">
        <v>659</v>
      </c>
      <c r="P332" s="5" t="s">
        <v>659</v>
      </c>
      <c r="Q332" s="5" t="s">
        <v>659</v>
      </c>
      <c r="R332" s="5" t="s">
        <v>659</v>
      </c>
      <c r="S332" s="32" t="s">
        <v>659</v>
      </c>
      <c r="T332" s="33" t="s">
        <v>392</v>
      </c>
      <c r="U332" s="15">
        <v>32.742000000000004</v>
      </c>
      <c r="V332" s="15" t="s">
        <v>374</v>
      </c>
      <c r="W332" s="15" t="s">
        <v>392</v>
      </c>
      <c r="X332" s="15">
        <v>74.044000000000011</v>
      </c>
      <c r="Y332" s="15" t="s">
        <v>374</v>
      </c>
      <c r="Z332" s="15" t="s">
        <v>392</v>
      </c>
      <c r="AA332" s="15">
        <v>121.69110000000001</v>
      </c>
      <c r="AB332" s="15" t="s">
        <v>374</v>
      </c>
      <c r="AC332" s="15" t="s">
        <v>392</v>
      </c>
      <c r="AD332" s="15">
        <v>229.62200000000001</v>
      </c>
      <c r="AE332" s="34" t="s">
        <v>374</v>
      </c>
      <c r="AF332" s="33" t="s">
        <v>390</v>
      </c>
      <c r="AG332" s="15">
        <v>147</v>
      </c>
      <c r="AH332" s="15">
        <v>147</v>
      </c>
      <c r="AI332" s="15">
        <v>294</v>
      </c>
      <c r="AJ332" s="15">
        <v>422</v>
      </c>
      <c r="AK332" s="32" t="s">
        <v>351</v>
      </c>
      <c r="AL332" s="27"/>
    </row>
    <row r="333" spans="1:38" ht="13.5" customHeight="1" x14ac:dyDescent="0.25">
      <c r="A333" s="3">
        <v>116</v>
      </c>
      <c r="B333" s="62"/>
      <c r="C333" s="62"/>
      <c r="D333" s="62"/>
      <c r="E333" s="62"/>
      <c r="F333" s="67"/>
      <c r="G333" s="26">
        <v>45973</v>
      </c>
      <c r="H333" s="31" t="s">
        <v>659</v>
      </c>
      <c r="I333" s="5" t="s">
        <v>659</v>
      </c>
      <c r="J333" s="5" t="s">
        <v>659</v>
      </c>
      <c r="K333" s="5" t="s">
        <v>659</v>
      </c>
      <c r="L333" s="5" t="s">
        <v>659</v>
      </c>
      <c r="M333" s="5" t="s">
        <v>659</v>
      </c>
      <c r="N333" s="5" t="s">
        <v>659</v>
      </c>
      <c r="O333" s="5" t="s">
        <v>659</v>
      </c>
      <c r="P333" s="5" t="s">
        <v>659</v>
      </c>
      <c r="Q333" s="5" t="s">
        <v>659</v>
      </c>
      <c r="R333" s="5" t="s">
        <v>659</v>
      </c>
      <c r="S333" s="32" t="s">
        <v>659</v>
      </c>
      <c r="T333" s="33" t="s">
        <v>393</v>
      </c>
      <c r="U333" s="15">
        <v>61.632000000000005</v>
      </c>
      <c r="V333" s="15" t="s">
        <v>374</v>
      </c>
      <c r="W333" s="15" t="s">
        <v>393</v>
      </c>
      <c r="X333" s="15">
        <v>109.67500000000001</v>
      </c>
      <c r="Y333" s="15" t="s">
        <v>374</v>
      </c>
      <c r="Z333" s="15" t="s">
        <v>393</v>
      </c>
      <c r="AA333" s="15">
        <v>182.27450000000002</v>
      </c>
      <c r="AB333" s="15" t="s">
        <v>374</v>
      </c>
      <c r="AC333" s="15" t="s">
        <v>393</v>
      </c>
      <c r="AD333" s="15">
        <v>359.30600000000004</v>
      </c>
      <c r="AE333" s="34" t="s">
        <v>374</v>
      </c>
      <c r="AF333" s="33" t="s">
        <v>394</v>
      </c>
      <c r="AG333" s="15">
        <v>181.8</v>
      </c>
      <c r="AH333" s="15">
        <v>181.8</v>
      </c>
      <c r="AI333" s="15">
        <v>363.6</v>
      </c>
      <c r="AJ333" s="15">
        <v>495</v>
      </c>
      <c r="AK333" s="32" t="s">
        <v>351</v>
      </c>
      <c r="AL333" s="27"/>
    </row>
    <row r="334" spans="1:38" ht="13.5" customHeight="1" x14ac:dyDescent="0.25">
      <c r="A334" s="3">
        <v>116</v>
      </c>
      <c r="B334" s="62"/>
      <c r="C334" s="62"/>
      <c r="D334" s="62"/>
      <c r="E334" s="62"/>
      <c r="F334" s="67"/>
      <c r="G334" s="26">
        <v>45975</v>
      </c>
      <c r="H334" s="31" t="s">
        <v>659</v>
      </c>
      <c r="I334" s="5" t="s">
        <v>659</v>
      </c>
      <c r="J334" s="5" t="s">
        <v>659</v>
      </c>
      <c r="K334" s="5" t="s">
        <v>659</v>
      </c>
      <c r="L334" s="5" t="s">
        <v>659</v>
      </c>
      <c r="M334" s="5" t="s">
        <v>659</v>
      </c>
      <c r="N334" s="5" t="s">
        <v>659</v>
      </c>
      <c r="O334" s="5" t="s">
        <v>659</v>
      </c>
      <c r="P334" s="5" t="s">
        <v>659</v>
      </c>
      <c r="Q334" s="5" t="s">
        <v>659</v>
      </c>
      <c r="R334" s="5" t="s">
        <v>659</v>
      </c>
      <c r="S334" s="32" t="s">
        <v>659</v>
      </c>
      <c r="T334" s="33" t="s">
        <v>395</v>
      </c>
      <c r="U334" s="15">
        <v>50.076000000000001</v>
      </c>
      <c r="V334" s="15" t="s">
        <v>374</v>
      </c>
      <c r="W334" s="15" t="s">
        <v>395</v>
      </c>
      <c r="X334" s="15">
        <v>90.95</v>
      </c>
      <c r="Y334" s="15" t="s">
        <v>374</v>
      </c>
      <c r="Z334" s="15" t="s">
        <v>395</v>
      </c>
      <c r="AA334" s="15">
        <v>150.33500000000001</v>
      </c>
      <c r="AB334" s="15" t="s">
        <v>374</v>
      </c>
      <c r="AC334" s="15" t="s">
        <v>395</v>
      </c>
      <c r="AD334" s="15">
        <v>313.08200000000005</v>
      </c>
      <c r="AE334" s="34" t="s">
        <v>374</v>
      </c>
      <c r="AF334" s="33" t="s">
        <v>390</v>
      </c>
      <c r="AG334" s="15">
        <v>191</v>
      </c>
      <c r="AH334" s="15">
        <v>191</v>
      </c>
      <c r="AI334" s="15">
        <v>382</v>
      </c>
      <c r="AJ334" s="15">
        <v>572</v>
      </c>
      <c r="AK334" s="32" t="s">
        <v>351</v>
      </c>
      <c r="AL334" s="27"/>
    </row>
    <row r="335" spans="1:38" ht="13.5" customHeight="1" x14ac:dyDescent="0.25">
      <c r="A335" s="3">
        <v>117</v>
      </c>
      <c r="B335" s="60" t="s">
        <v>23</v>
      </c>
      <c r="C335" s="60" t="s">
        <v>188</v>
      </c>
      <c r="D335" s="60" t="s">
        <v>189</v>
      </c>
      <c r="E335" s="60" t="s">
        <v>182</v>
      </c>
      <c r="F335" s="64">
        <v>45936</v>
      </c>
      <c r="G335" s="13">
        <v>45965</v>
      </c>
      <c r="H335" s="31" t="s">
        <v>659</v>
      </c>
      <c r="I335" s="5" t="s">
        <v>659</v>
      </c>
      <c r="J335" s="5" t="s">
        <v>659</v>
      </c>
      <c r="K335" s="5" t="s">
        <v>659</v>
      </c>
      <c r="L335" s="5" t="s">
        <v>659</v>
      </c>
      <c r="M335" s="5" t="s">
        <v>659</v>
      </c>
      <c r="N335" s="5" t="s">
        <v>659</v>
      </c>
      <c r="O335" s="5" t="s">
        <v>659</v>
      </c>
      <c r="P335" s="5" t="s">
        <v>659</v>
      </c>
      <c r="Q335" s="5" t="s">
        <v>659</v>
      </c>
      <c r="R335" s="5" t="s">
        <v>659</v>
      </c>
      <c r="S335" s="32" t="s">
        <v>659</v>
      </c>
      <c r="T335" s="31" t="s">
        <v>1115</v>
      </c>
      <c r="U335" s="5">
        <v>43</v>
      </c>
      <c r="V335" s="5" t="s">
        <v>184</v>
      </c>
      <c r="W335" s="5" t="s">
        <v>1115</v>
      </c>
      <c r="X335" s="5">
        <v>43</v>
      </c>
      <c r="Y335" s="5" t="s">
        <v>184</v>
      </c>
      <c r="Z335" s="5" t="s">
        <v>1115</v>
      </c>
      <c r="AA335" s="5">
        <v>113</v>
      </c>
      <c r="AB335" s="5" t="s">
        <v>184</v>
      </c>
      <c r="AC335" s="5" t="s">
        <v>1115</v>
      </c>
      <c r="AD335" s="5">
        <v>279</v>
      </c>
      <c r="AE335" s="32" t="s">
        <v>184</v>
      </c>
      <c r="AF335" s="31" t="s">
        <v>1043</v>
      </c>
      <c r="AG335" s="5">
        <v>50.5</v>
      </c>
      <c r="AH335" s="5">
        <v>50.5</v>
      </c>
      <c r="AI335" s="5">
        <v>101</v>
      </c>
      <c r="AJ335" s="5">
        <v>178</v>
      </c>
      <c r="AK335" s="32" t="s">
        <v>1114</v>
      </c>
      <c r="AL335" s="27" t="s">
        <v>1116</v>
      </c>
    </row>
    <row r="336" spans="1:38" ht="13.5" customHeight="1" x14ac:dyDescent="0.25">
      <c r="A336" s="3">
        <v>117</v>
      </c>
      <c r="B336" s="60"/>
      <c r="C336" s="60"/>
      <c r="D336" s="60"/>
      <c r="E336" s="60"/>
      <c r="F336" s="65"/>
      <c r="G336" s="13">
        <v>45967</v>
      </c>
      <c r="H336" s="31" t="s">
        <v>659</v>
      </c>
      <c r="I336" s="5" t="s">
        <v>659</v>
      </c>
      <c r="J336" s="5" t="s">
        <v>659</v>
      </c>
      <c r="K336" s="5" t="s">
        <v>659</v>
      </c>
      <c r="L336" s="5" t="s">
        <v>659</v>
      </c>
      <c r="M336" s="5" t="s">
        <v>659</v>
      </c>
      <c r="N336" s="5" t="s">
        <v>659</v>
      </c>
      <c r="O336" s="5" t="s">
        <v>659</v>
      </c>
      <c r="P336" s="5" t="s">
        <v>659</v>
      </c>
      <c r="Q336" s="5" t="s">
        <v>659</v>
      </c>
      <c r="R336" s="5" t="s">
        <v>659</v>
      </c>
      <c r="S336" s="32" t="s">
        <v>659</v>
      </c>
      <c r="T336" s="31" t="s">
        <v>1112</v>
      </c>
      <c r="U336" s="5">
        <v>43</v>
      </c>
      <c r="V336" s="5" t="s">
        <v>184</v>
      </c>
      <c r="W336" s="5" t="s">
        <v>1112</v>
      </c>
      <c r="X336" s="5">
        <v>43</v>
      </c>
      <c r="Y336" s="5" t="s">
        <v>184</v>
      </c>
      <c r="Z336" s="5" t="s">
        <v>1112</v>
      </c>
      <c r="AA336" s="5">
        <v>113</v>
      </c>
      <c r="AB336" s="5" t="s">
        <v>184</v>
      </c>
      <c r="AC336" s="5" t="s">
        <v>1112</v>
      </c>
      <c r="AD336" s="5">
        <v>279</v>
      </c>
      <c r="AE336" s="32" t="s">
        <v>184</v>
      </c>
      <c r="AF336" s="31" t="s">
        <v>1043</v>
      </c>
      <c r="AG336" s="5">
        <v>50.5</v>
      </c>
      <c r="AH336" s="5">
        <v>50.5</v>
      </c>
      <c r="AI336" s="5">
        <v>101</v>
      </c>
      <c r="AJ336" s="5">
        <v>178</v>
      </c>
      <c r="AK336" s="32" t="s">
        <v>1114</v>
      </c>
      <c r="AL336" s="27" t="s">
        <v>1116</v>
      </c>
    </row>
    <row r="337" spans="1:38" ht="13.5" customHeight="1" x14ac:dyDescent="0.25">
      <c r="A337" s="3">
        <v>117</v>
      </c>
      <c r="B337" s="60"/>
      <c r="C337" s="60"/>
      <c r="D337" s="60"/>
      <c r="E337" s="60"/>
      <c r="F337" s="65"/>
      <c r="G337" s="13">
        <v>45969</v>
      </c>
      <c r="H337" s="31" t="s">
        <v>1111</v>
      </c>
      <c r="I337" s="5">
        <v>66</v>
      </c>
      <c r="J337" s="5" t="s">
        <v>184</v>
      </c>
      <c r="K337" s="5" t="s">
        <v>1111</v>
      </c>
      <c r="L337" s="5">
        <v>66</v>
      </c>
      <c r="M337" s="5" t="s">
        <v>184</v>
      </c>
      <c r="N337" s="5" t="s">
        <v>1111</v>
      </c>
      <c r="O337" s="5">
        <v>163</v>
      </c>
      <c r="P337" s="5" t="s">
        <v>184</v>
      </c>
      <c r="Q337" s="5" t="s">
        <v>1111</v>
      </c>
      <c r="R337" s="5">
        <v>372</v>
      </c>
      <c r="S337" s="32" t="s">
        <v>184</v>
      </c>
      <c r="T337" s="31" t="s">
        <v>115</v>
      </c>
      <c r="U337" s="5" t="s">
        <v>115</v>
      </c>
      <c r="V337" s="5" t="s">
        <v>115</v>
      </c>
      <c r="W337" s="5" t="s">
        <v>115</v>
      </c>
      <c r="X337" s="5" t="s">
        <v>115</v>
      </c>
      <c r="Y337" s="5" t="s">
        <v>115</v>
      </c>
      <c r="Z337" s="5" t="s">
        <v>115</v>
      </c>
      <c r="AA337" s="5" t="s">
        <v>115</v>
      </c>
      <c r="AB337" s="5" t="s">
        <v>115</v>
      </c>
      <c r="AC337" s="5" t="s">
        <v>115</v>
      </c>
      <c r="AD337" s="5" t="s">
        <v>115</v>
      </c>
      <c r="AE337" s="32" t="s">
        <v>115</v>
      </c>
      <c r="AF337" s="31" t="s">
        <v>1043</v>
      </c>
      <c r="AG337" s="5">
        <v>50.5</v>
      </c>
      <c r="AH337" s="5">
        <v>50.5</v>
      </c>
      <c r="AI337" s="5">
        <v>101</v>
      </c>
      <c r="AJ337" s="5">
        <v>178</v>
      </c>
      <c r="AK337" s="32" t="s">
        <v>1114</v>
      </c>
      <c r="AL337" s="27" t="s">
        <v>1116</v>
      </c>
    </row>
    <row r="338" spans="1:38" ht="13.5" customHeight="1" x14ac:dyDescent="0.25">
      <c r="A338" s="3">
        <v>118</v>
      </c>
      <c r="B338" s="60" t="s">
        <v>49</v>
      </c>
      <c r="C338" s="60" t="s">
        <v>86</v>
      </c>
      <c r="D338" s="60" t="s">
        <v>55</v>
      </c>
      <c r="E338" s="60" t="s">
        <v>86</v>
      </c>
      <c r="F338" s="64">
        <v>45963</v>
      </c>
      <c r="G338" s="13">
        <v>45991</v>
      </c>
      <c r="H338" s="31" t="s">
        <v>659</v>
      </c>
      <c r="I338" s="5" t="s">
        <v>659</v>
      </c>
      <c r="J338" s="5" t="s">
        <v>659</v>
      </c>
      <c r="K338" s="5" t="s">
        <v>659</v>
      </c>
      <c r="L338" s="5" t="s">
        <v>659</v>
      </c>
      <c r="M338" s="5" t="s">
        <v>659</v>
      </c>
      <c r="N338" s="5" t="s">
        <v>659</v>
      </c>
      <c r="O338" s="5" t="s">
        <v>659</v>
      </c>
      <c r="P338" s="5" t="s">
        <v>659</v>
      </c>
      <c r="Q338" s="5" t="s">
        <v>659</v>
      </c>
      <c r="R338" s="5" t="s">
        <v>659</v>
      </c>
      <c r="S338" s="32" t="s">
        <v>659</v>
      </c>
      <c r="T338" s="31" t="s">
        <v>1453</v>
      </c>
      <c r="U338" s="5" t="s">
        <v>1454</v>
      </c>
      <c r="V338" s="5" t="s">
        <v>401</v>
      </c>
      <c r="W338" s="5" t="s">
        <v>1449</v>
      </c>
      <c r="X338" s="5">
        <v>127.98</v>
      </c>
      <c r="Y338" s="5" t="s">
        <v>418</v>
      </c>
      <c r="Z338" s="5" t="s">
        <v>1449</v>
      </c>
      <c r="AA338" s="5">
        <v>248</v>
      </c>
      <c r="AB338" s="5" t="s">
        <v>446</v>
      </c>
      <c r="AC338" s="5" t="s">
        <v>1449</v>
      </c>
      <c r="AD338" s="5">
        <v>497.24</v>
      </c>
      <c r="AE338" s="32" t="s">
        <v>380</v>
      </c>
      <c r="AF338" s="31" t="s">
        <v>2010</v>
      </c>
      <c r="AG338" s="5">
        <v>120</v>
      </c>
      <c r="AH338" s="5">
        <v>120</v>
      </c>
      <c r="AI338" s="5">
        <v>240</v>
      </c>
      <c r="AJ338" s="5">
        <v>336</v>
      </c>
      <c r="AK338" s="32" t="s">
        <v>1322</v>
      </c>
      <c r="AL338" s="27"/>
    </row>
    <row r="339" spans="1:38" ht="13.5" customHeight="1" x14ac:dyDescent="0.25">
      <c r="A339" s="3">
        <v>118</v>
      </c>
      <c r="B339" s="60"/>
      <c r="C339" s="60"/>
      <c r="D339" s="60"/>
      <c r="E339" s="60"/>
      <c r="F339" s="65"/>
      <c r="G339" s="13">
        <v>45993</v>
      </c>
      <c r="H339" s="31" t="s">
        <v>659</v>
      </c>
      <c r="I339" s="5" t="s">
        <v>659</v>
      </c>
      <c r="J339" s="5" t="s">
        <v>659</v>
      </c>
      <c r="K339" s="5" t="s">
        <v>659</v>
      </c>
      <c r="L339" s="5" t="s">
        <v>659</v>
      </c>
      <c r="M339" s="5" t="s">
        <v>659</v>
      </c>
      <c r="N339" s="5" t="s">
        <v>659</v>
      </c>
      <c r="O339" s="5" t="s">
        <v>659</v>
      </c>
      <c r="P339" s="5" t="s">
        <v>659</v>
      </c>
      <c r="Q339" s="5" t="s">
        <v>659</v>
      </c>
      <c r="R339" s="5" t="s">
        <v>659</v>
      </c>
      <c r="S339" s="32" t="s">
        <v>659</v>
      </c>
      <c r="T339" s="31" t="s">
        <v>1448</v>
      </c>
      <c r="U339" s="5">
        <v>30.97</v>
      </c>
      <c r="V339" s="5" t="s">
        <v>380</v>
      </c>
      <c r="W339" s="5" t="s">
        <v>1448</v>
      </c>
      <c r="X339" s="5">
        <v>62.98</v>
      </c>
      <c r="Y339" s="5" t="s">
        <v>418</v>
      </c>
      <c r="Z339" s="5" t="s">
        <v>1448</v>
      </c>
      <c r="AA339" s="5">
        <v>117.96</v>
      </c>
      <c r="AB339" s="5" t="s">
        <v>446</v>
      </c>
      <c r="AC339" s="5" t="s">
        <v>1448</v>
      </c>
      <c r="AD339" s="5">
        <v>195.36</v>
      </c>
      <c r="AE339" s="32" t="s">
        <v>380</v>
      </c>
      <c r="AF339" s="31" t="s">
        <v>2101</v>
      </c>
      <c r="AG339" s="5">
        <v>49</v>
      </c>
      <c r="AH339" s="5">
        <v>49</v>
      </c>
      <c r="AI339" s="5">
        <v>49</v>
      </c>
      <c r="AJ339" s="5">
        <v>144</v>
      </c>
      <c r="AK339" s="32" t="s">
        <v>1322</v>
      </c>
      <c r="AL339" s="27"/>
    </row>
    <row r="340" spans="1:38" ht="13.5" customHeight="1" x14ac:dyDescent="0.25">
      <c r="A340" s="3">
        <v>118</v>
      </c>
      <c r="B340" s="60"/>
      <c r="C340" s="60"/>
      <c r="D340" s="60"/>
      <c r="E340" s="60"/>
      <c r="F340" s="65"/>
      <c r="G340" s="13">
        <v>45995</v>
      </c>
      <c r="H340" s="31" t="s">
        <v>659</v>
      </c>
      <c r="I340" s="5" t="s">
        <v>659</v>
      </c>
      <c r="J340" s="5" t="s">
        <v>659</v>
      </c>
      <c r="K340" s="5" t="s">
        <v>659</v>
      </c>
      <c r="L340" s="5" t="s">
        <v>659</v>
      </c>
      <c r="M340" s="5" t="s">
        <v>659</v>
      </c>
      <c r="N340" s="5" t="s">
        <v>659</v>
      </c>
      <c r="O340" s="5" t="s">
        <v>659</v>
      </c>
      <c r="P340" s="5" t="s">
        <v>659</v>
      </c>
      <c r="Q340" s="5" t="s">
        <v>659</v>
      </c>
      <c r="R340" s="5" t="s">
        <v>659</v>
      </c>
      <c r="S340" s="32" t="s">
        <v>659</v>
      </c>
      <c r="T340" s="31" t="s">
        <v>1448</v>
      </c>
      <c r="U340" s="5">
        <v>38</v>
      </c>
      <c r="V340" s="5" t="s">
        <v>446</v>
      </c>
      <c r="W340" s="5" t="s">
        <v>1448</v>
      </c>
      <c r="X340" s="5">
        <v>60.98</v>
      </c>
      <c r="Y340" s="5" t="s">
        <v>418</v>
      </c>
      <c r="Z340" s="5" t="s">
        <v>1448</v>
      </c>
      <c r="AA340" s="5">
        <v>112.02</v>
      </c>
      <c r="AB340" s="5" t="s">
        <v>446</v>
      </c>
      <c r="AC340" s="5" t="s">
        <v>1448</v>
      </c>
      <c r="AD340" s="5">
        <v>184.03</v>
      </c>
      <c r="AE340" s="32" t="s">
        <v>380</v>
      </c>
      <c r="AF340" s="31" t="s">
        <v>2009</v>
      </c>
      <c r="AG340" s="5">
        <v>55</v>
      </c>
      <c r="AH340" s="5">
        <v>55</v>
      </c>
      <c r="AI340" s="5">
        <v>110</v>
      </c>
      <c r="AJ340" s="5">
        <v>156</v>
      </c>
      <c r="AK340" s="32" t="s">
        <v>1322</v>
      </c>
      <c r="AL340" s="27"/>
    </row>
    <row r="341" spans="1:38" ht="13.5" customHeight="1" x14ac:dyDescent="0.25">
      <c r="A341" s="3">
        <v>119</v>
      </c>
      <c r="B341" s="60" t="s">
        <v>42</v>
      </c>
      <c r="C341" s="60" t="s">
        <v>1516</v>
      </c>
      <c r="D341" s="60" t="s">
        <v>80</v>
      </c>
      <c r="E341" s="60" t="s">
        <v>1516</v>
      </c>
      <c r="F341" s="64">
        <v>45966</v>
      </c>
      <c r="G341" s="13">
        <v>45994</v>
      </c>
      <c r="H341" s="31" t="s">
        <v>659</v>
      </c>
      <c r="I341" s="5" t="s">
        <v>659</v>
      </c>
      <c r="J341" s="5" t="s">
        <v>659</v>
      </c>
      <c r="K341" s="5" t="s">
        <v>659</v>
      </c>
      <c r="L341" s="5" t="s">
        <v>659</v>
      </c>
      <c r="M341" s="5" t="s">
        <v>659</v>
      </c>
      <c r="N341" s="5" t="s">
        <v>659</v>
      </c>
      <c r="O341" s="5" t="s">
        <v>659</v>
      </c>
      <c r="P341" s="5" t="s">
        <v>659</v>
      </c>
      <c r="Q341" s="5" t="s">
        <v>659</v>
      </c>
      <c r="R341" s="5" t="s">
        <v>659</v>
      </c>
      <c r="S341" s="32" t="s">
        <v>659</v>
      </c>
      <c r="T341" s="31" t="s">
        <v>1532</v>
      </c>
      <c r="U341" s="5">
        <v>14.97</v>
      </c>
      <c r="V341" s="5" t="s">
        <v>368</v>
      </c>
      <c r="W341" s="5" t="s">
        <v>1532</v>
      </c>
      <c r="X341" s="5">
        <v>36.81</v>
      </c>
      <c r="Y341" s="5" t="s">
        <v>1519</v>
      </c>
      <c r="Z341" s="5" t="s">
        <v>1532</v>
      </c>
      <c r="AA341" s="5">
        <v>52.42</v>
      </c>
      <c r="AB341" s="5" t="s">
        <v>1519</v>
      </c>
      <c r="AC341" s="5" t="s">
        <v>1532</v>
      </c>
      <c r="AD341" s="5">
        <v>104.84</v>
      </c>
      <c r="AE341" s="32" t="s">
        <v>1519</v>
      </c>
      <c r="AF341" s="31" t="s">
        <v>1537</v>
      </c>
      <c r="AG341" s="5">
        <v>56.88</v>
      </c>
      <c r="AH341" s="5">
        <v>56.88</v>
      </c>
      <c r="AI341" s="5">
        <v>113.75</v>
      </c>
      <c r="AJ341" s="5">
        <v>130.68</v>
      </c>
      <c r="AK341" s="32" t="s">
        <v>1517</v>
      </c>
      <c r="AL341" s="27"/>
    </row>
    <row r="342" spans="1:38" ht="13.5" customHeight="1" x14ac:dyDescent="0.25">
      <c r="A342" s="3">
        <v>119</v>
      </c>
      <c r="B342" s="60"/>
      <c r="C342" s="60"/>
      <c r="D342" s="60"/>
      <c r="E342" s="60"/>
      <c r="F342" s="65"/>
      <c r="G342" s="13">
        <v>45996</v>
      </c>
      <c r="H342" s="31" t="s">
        <v>659</v>
      </c>
      <c r="I342" s="5" t="s">
        <v>659</v>
      </c>
      <c r="J342" s="5" t="s">
        <v>659</v>
      </c>
      <c r="K342" s="5" t="s">
        <v>659</v>
      </c>
      <c r="L342" s="5" t="s">
        <v>659</v>
      </c>
      <c r="M342" s="5" t="s">
        <v>659</v>
      </c>
      <c r="N342" s="5" t="s">
        <v>659</v>
      </c>
      <c r="O342" s="5" t="s">
        <v>659</v>
      </c>
      <c r="P342" s="5" t="s">
        <v>659</v>
      </c>
      <c r="Q342" s="5" t="s">
        <v>659</v>
      </c>
      <c r="R342" s="5" t="s">
        <v>659</v>
      </c>
      <c r="S342" s="32" t="s">
        <v>659</v>
      </c>
      <c r="T342" s="31" t="s">
        <v>1533</v>
      </c>
      <c r="U342" s="5">
        <v>26.99</v>
      </c>
      <c r="V342" s="5" t="s">
        <v>418</v>
      </c>
      <c r="W342" s="5" t="s">
        <v>1532</v>
      </c>
      <c r="X342" s="5">
        <v>45.29</v>
      </c>
      <c r="Y342" s="5" t="s">
        <v>1519</v>
      </c>
      <c r="Z342" s="5" t="s">
        <v>1532</v>
      </c>
      <c r="AA342" s="5">
        <v>69.38</v>
      </c>
      <c r="AB342" s="5" t="s">
        <v>1519</v>
      </c>
      <c r="AC342" s="5" t="s">
        <v>1532</v>
      </c>
      <c r="AD342" s="5">
        <v>132.4</v>
      </c>
      <c r="AE342" s="32" t="s">
        <v>1519</v>
      </c>
      <c r="AF342" s="31" t="s">
        <v>1521</v>
      </c>
      <c r="AG342" s="5">
        <v>66.89</v>
      </c>
      <c r="AH342" s="5">
        <v>66.89</v>
      </c>
      <c r="AI342" s="5">
        <v>144.69</v>
      </c>
      <c r="AJ342" s="5">
        <v>166.35</v>
      </c>
      <c r="AK342" s="32" t="s">
        <v>1517</v>
      </c>
      <c r="AL342" s="27"/>
    </row>
    <row r="343" spans="1:38" ht="13.5" customHeight="1" x14ac:dyDescent="0.25">
      <c r="A343" s="3">
        <v>119</v>
      </c>
      <c r="B343" s="60"/>
      <c r="C343" s="60"/>
      <c r="D343" s="60"/>
      <c r="E343" s="60"/>
      <c r="F343" s="65"/>
      <c r="G343" s="13">
        <v>45998</v>
      </c>
      <c r="H343" s="31" t="s">
        <v>659</v>
      </c>
      <c r="I343" s="5" t="s">
        <v>659</v>
      </c>
      <c r="J343" s="5" t="s">
        <v>659</v>
      </c>
      <c r="K343" s="5" t="s">
        <v>659</v>
      </c>
      <c r="L343" s="5" t="s">
        <v>659</v>
      </c>
      <c r="M343" s="5" t="s">
        <v>659</v>
      </c>
      <c r="N343" s="5" t="s">
        <v>659</v>
      </c>
      <c r="O343" s="5" t="s">
        <v>659</v>
      </c>
      <c r="P343" s="5" t="s">
        <v>659</v>
      </c>
      <c r="Q343" s="5" t="s">
        <v>659</v>
      </c>
      <c r="R343" s="5" t="s">
        <v>659</v>
      </c>
      <c r="S343" s="32" t="s">
        <v>659</v>
      </c>
      <c r="T343" s="31" t="s">
        <v>1538</v>
      </c>
      <c r="U343" s="5">
        <v>62.99</v>
      </c>
      <c r="V343" s="5" t="s">
        <v>418</v>
      </c>
      <c r="W343" s="5" t="s">
        <v>1535</v>
      </c>
      <c r="X343" s="5">
        <v>81.44</v>
      </c>
      <c r="Y343" s="5" t="s">
        <v>411</v>
      </c>
      <c r="Z343" s="5" t="s">
        <v>1535</v>
      </c>
      <c r="AA343" s="5">
        <v>159</v>
      </c>
      <c r="AB343" s="5" t="s">
        <v>363</v>
      </c>
      <c r="AC343" s="5" t="s">
        <v>1532</v>
      </c>
      <c r="AD343" s="5">
        <v>359.24</v>
      </c>
      <c r="AE343" s="32" t="s">
        <v>1519</v>
      </c>
      <c r="AF343" s="31" t="s">
        <v>1521</v>
      </c>
      <c r="AG343" s="5">
        <v>66.89</v>
      </c>
      <c r="AH343" s="5">
        <v>66.89</v>
      </c>
      <c r="AI343" s="5">
        <v>133.77000000000001</v>
      </c>
      <c r="AJ343" s="5">
        <v>166.35</v>
      </c>
      <c r="AK343" s="32" t="s">
        <v>1517</v>
      </c>
      <c r="AL343" s="27"/>
    </row>
    <row r="344" spans="1:38" ht="13.5" customHeight="1" x14ac:dyDescent="0.25">
      <c r="A344" s="3">
        <v>120</v>
      </c>
      <c r="B344" s="60" t="s">
        <v>16</v>
      </c>
      <c r="C344" s="60" t="s">
        <v>192</v>
      </c>
      <c r="D344" s="60" t="s">
        <v>41</v>
      </c>
      <c r="E344" s="60" t="s">
        <v>86</v>
      </c>
      <c r="F344" s="64">
        <v>45950</v>
      </c>
      <c r="G344" s="13">
        <v>45978</v>
      </c>
      <c r="H344" s="31" t="s">
        <v>659</v>
      </c>
      <c r="I344" s="5" t="s">
        <v>659</v>
      </c>
      <c r="J344" s="5" t="s">
        <v>659</v>
      </c>
      <c r="K344" s="5" t="s">
        <v>741</v>
      </c>
      <c r="L344" s="5">
        <v>110</v>
      </c>
      <c r="M344" s="5" t="s">
        <v>102</v>
      </c>
      <c r="N344" s="5" t="s">
        <v>659</v>
      </c>
      <c r="O344" s="5" t="s">
        <v>659</v>
      </c>
      <c r="P344" s="5" t="s">
        <v>659</v>
      </c>
      <c r="Q344" s="5" t="s">
        <v>659</v>
      </c>
      <c r="R344" s="5" t="s">
        <v>659</v>
      </c>
      <c r="S344" s="32" t="s">
        <v>659</v>
      </c>
      <c r="T344" s="31" t="s">
        <v>738</v>
      </c>
      <c r="U344" s="5">
        <v>23</v>
      </c>
      <c r="V344" s="5" t="s">
        <v>104</v>
      </c>
      <c r="W344" s="5" t="s">
        <v>742</v>
      </c>
      <c r="X344" s="5">
        <v>167</v>
      </c>
      <c r="Y344" s="5" t="s">
        <v>109</v>
      </c>
      <c r="Z344" s="5" t="s">
        <v>738</v>
      </c>
      <c r="AA344" s="5">
        <v>81.290000000000006</v>
      </c>
      <c r="AB344" s="5" t="s">
        <v>104</v>
      </c>
      <c r="AC344" s="5" t="s">
        <v>738</v>
      </c>
      <c r="AD344" s="5">
        <v>152.21</v>
      </c>
      <c r="AE344" s="32" t="s">
        <v>104</v>
      </c>
      <c r="AF344" s="31" t="s">
        <v>2102</v>
      </c>
      <c r="AG344" s="5">
        <v>144.99</v>
      </c>
      <c r="AH344" s="5">
        <v>144.99</v>
      </c>
      <c r="AI344" s="5">
        <v>289.99</v>
      </c>
      <c r="AJ344" s="5">
        <v>363.98</v>
      </c>
      <c r="AK344" s="32" t="s">
        <v>694</v>
      </c>
      <c r="AL344" s="27"/>
    </row>
    <row r="345" spans="1:38" ht="13.5" customHeight="1" x14ac:dyDescent="0.25">
      <c r="A345" s="3">
        <v>120</v>
      </c>
      <c r="B345" s="60"/>
      <c r="C345" s="60"/>
      <c r="D345" s="60"/>
      <c r="E345" s="60"/>
      <c r="F345" s="64"/>
      <c r="G345" s="13">
        <v>45980</v>
      </c>
      <c r="H345" s="31" t="s">
        <v>743</v>
      </c>
      <c r="I345" s="5">
        <v>54</v>
      </c>
      <c r="J345" s="5" t="s">
        <v>294</v>
      </c>
      <c r="K345" s="5" t="s">
        <v>733</v>
      </c>
      <c r="L345" s="5">
        <v>110</v>
      </c>
      <c r="M345" s="5" t="s">
        <v>102</v>
      </c>
      <c r="N345" s="5" t="s">
        <v>659</v>
      </c>
      <c r="O345" s="5" t="s">
        <v>659</v>
      </c>
      <c r="P345" s="5" t="s">
        <v>659</v>
      </c>
      <c r="Q345" s="5" t="s">
        <v>659</v>
      </c>
      <c r="R345" s="5" t="s">
        <v>659</v>
      </c>
      <c r="S345" s="32" t="s">
        <v>659</v>
      </c>
      <c r="T345" s="31" t="s">
        <v>734</v>
      </c>
      <c r="U345" s="5">
        <v>65</v>
      </c>
      <c r="V345" s="5" t="s">
        <v>102</v>
      </c>
      <c r="W345" s="5" t="s">
        <v>736</v>
      </c>
      <c r="X345" s="5">
        <v>152</v>
      </c>
      <c r="Y345" s="5" t="s">
        <v>89</v>
      </c>
      <c r="Z345" s="5" t="s">
        <v>734</v>
      </c>
      <c r="AA345" s="5">
        <v>194.85</v>
      </c>
      <c r="AB345" s="5" t="s">
        <v>98</v>
      </c>
      <c r="AC345" s="5" t="s">
        <v>734</v>
      </c>
      <c r="AD345" s="5">
        <v>441.58</v>
      </c>
      <c r="AE345" s="32" t="s">
        <v>98</v>
      </c>
      <c r="AF345" s="31" t="s">
        <v>115</v>
      </c>
      <c r="AG345" s="5" t="s">
        <v>115</v>
      </c>
      <c r="AH345" s="5" t="s">
        <v>115</v>
      </c>
      <c r="AI345" s="5" t="s">
        <v>115</v>
      </c>
      <c r="AJ345" s="5" t="s">
        <v>115</v>
      </c>
      <c r="AK345" s="32" t="s">
        <v>115</v>
      </c>
      <c r="AL345" s="27" t="s">
        <v>1913</v>
      </c>
    </row>
    <row r="346" spans="1:38" ht="13.5" customHeight="1" x14ac:dyDescent="0.25">
      <c r="A346" s="3">
        <v>120</v>
      </c>
      <c r="B346" s="60"/>
      <c r="C346" s="60"/>
      <c r="D346" s="60"/>
      <c r="E346" s="60"/>
      <c r="F346" s="64"/>
      <c r="G346" s="13">
        <v>45982</v>
      </c>
      <c r="H346" s="31" t="s">
        <v>745</v>
      </c>
      <c r="I346" s="5">
        <v>72</v>
      </c>
      <c r="J346" s="5" t="s">
        <v>95</v>
      </c>
      <c r="K346" s="5" t="s">
        <v>733</v>
      </c>
      <c r="L346" s="5">
        <v>95</v>
      </c>
      <c r="M346" s="5" t="s">
        <v>102</v>
      </c>
      <c r="N346" s="5" t="s">
        <v>659</v>
      </c>
      <c r="O346" s="5" t="s">
        <v>659</v>
      </c>
      <c r="P346" s="5" t="s">
        <v>659</v>
      </c>
      <c r="Q346" s="5" t="s">
        <v>744</v>
      </c>
      <c r="R346" s="5">
        <v>448.44</v>
      </c>
      <c r="S346" s="32" t="s">
        <v>92</v>
      </c>
      <c r="T346" s="31" t="s">
        <v>734</v>
      </c>
      <c r="U346" s="5">
        <v>87</v>
      </c>
      <c r="V346" s="5" t="s">
        <v>735</v>
      </c>
      <c r="W346" s="5" t="s">
        <v>734</v>
      </c>
      <c r="X346" s="5">
        <v>141.54</v>
      </c>
      <c r="Y346" s="5" t="s">
        <v>98</v>
      </c>
      <c r="Z346" s="5" t="s">
        <v>734</v>
      </c>
      <c r="AA346" s="5">
        <v>238.07</v>
      </c>
      <c r="AB346" s="5" t="s">
        <v>98</v>
      </c>
      <c r="AC346" s="5" t="s">
        <v>734</v>
      </c>
      <c r="AD346" s="5">
        <v>532.44000000000005</v>
      </c>
      <c r="AE346" s="32" t="s">
        <v>98</v>
      </c>
      <c r="AF346" s="31" t="s">
        <v>2014</v>
      </c>
      <c r="AG346" s="5">
        <v>307.2</v>
      </c>
      <c r="AH346" s="5">
        <v>307.2</v>
      </c>
      <c r="AI346" s="5">
        <v>614.4</v>
      </c>
      <c r="AJ346" s="5">
        <v>684</v>
      </c>
      <c r="AK346" s="32" t="s">
        <v>694</v>
      </c>
      <c r="AL346" s="27"/>
    </row>
    <row r="347" spans="1:38" ht="13.5" customHeight="1" x14ac:dyDescent="0.25">
      <c r="A347" s="3">
        <v>121</v>
      </c>
      <c r="B347" s="60" t="s">
        <v>1194</v>
      </c>
      <c r="C347" s="60" t="s">
        <v>746</v>
      </c>
      <c r="D347" s="60" t="s">
        <v>10</v>
      </c>
      <c r="E347" s="60" t="s">
        <v>134</v>
      </c>
      <c r="F347" s="64">
        <v>45961</v>
      </c>
      <c r="G347" s="13">
        <v>45990</v>
      </c>
      <c r="H347" s="31" t="s">
        <v>1205</v>
      </c>
      <c r="I347" s="5">
        <v>203</v>
      </c>
      <c r="J347" s="5" t="s">
        <v>474</v>
      </c>
      <c r="K347" s="5" t="s">
        <v>1205</v>
      </c>
      <c r="L347" s="5">
        <v>203</v>
      </c>
      <c r="M347" s="5" t="s">
        <v>474</v>
      </c>
      <c r="N347" s="5" t="s">
        <v>1205</v>
      </c>
      <c r="O347" s="5">
        <v>436</v>
      </c>
      <c r="P347" s="5" t="s">
        <v>474</v>
      </c>
      <c r="Q347" s="5" t="s">
        <v>1205</v>
      </c>
      <c r="R347" s="5">
        <v>852</v>
      </c>
      <c r="S347" s="32" t="s">
        <v>474</v>
      </c>
      <c r="T347" s="31" t="s">
        <v>115</v>
      </c>
      <c r="U347" s="5" t="s">
        <v>115</v>
      </c>
      <c r="V347" s="5" t="s">
        <v>115</v>
      </c>
      <c r="W347" s="5" t="s">
        <v>115</v>
      </c>
      <c r="X347" s="5" t="s">
        <v>115</v>
      </c>
      <c r="Y347" s="5" t="s">
        <v>115</v>
      </c>
      <c r="Z347" s="5" t="s">
        <v>115</v>
      </c>
      <c r="AA347" s="5" t="s">
        <v>115</v>
      </c>
      <c r="AB347" s="5" t="s">
        <v>115</v>
      </c>
      <c r="AC347" s="5" t="s">
        <v>115</v>
      </c>
      <c r="AD347" s="5" t="s">
        <v>115</v>
      </c>
      <c r="AE347" s="32" t="s">
        <v>115</v>
      </c>
      <c r="AF347" s="31" t="s">
        <v>1206</v>
      </c>
      <c r="AG347" s="5">
        <v>29.9</v>
      </c>
      <c r="AH347" s="5">
        <v>29.9</v>
      </c>
      <c r="AI347" s="5">
        <v>59.8</v>
      </c>
      <c r="AJ347" s="5">
        <v>59.8</v>
      </c>
      <c r="AK347" s="32" t="s">
        <v>199</v>
      </c>
      <c r="AL347" s="27" t="s">
        <v>1553</v>
      </c>
    </row>
    <row r="348" spans="1:38" ht="13.5" customHeight="1" x14ac:dyDescent="0.25">
      <c r="A348" s="3">
        <v>121</v>
      </c>
      <c r="B348" s="60"/>
      <c r="C348" s="60"/>
      <c r="D348" s="60"/>
      <c r="E348" s="60"/>
      <c r="F348" s="65"/>
      <c r="G348" s="13">
        <v>45992</v>
      </c>
      <c r="H348" s="31" t="s">
        <v>1207</v>
      </c>
      <c r="I348" s="5">
        <v>163</v>
      </c>
      <c r="J348" s="5" t="s">
        <v>1198</v>
      </c>
      <c r="K348" s="5" t="s">
        <v>1207</v>
      </c>
      <c r="L348" s="5">
        <v>163</v>
      </c>
      <c r="M348" s="5" t="s">
        <v>1198</v>
      </c>
      <c r="N348" s="5" t="s">
        <v>1207</v>
      </c>
      <c r="O348" s="5">
        <v>359</v>
      </c>
      <c r="P348" s="5" t="s">
        <v>1198</v>
      </c>
      <c r="Q348" s="5" t="s">
        <v>1208</v>
      </c>
      <c r="R348" s="5">
        <v>567</v>
      </c>
      <c r="S348" s="32" t="s">
        <v>418</v>
      </c>
      <c r="T348" s="31" t="s">
        <v>115</v>
      </c>
      <c r="U348" s="5" t="s">
        <v>115</v>
      </c>
      <c r="V348" s="5" t="s">
        <v>115</v>
      </c>
      <c r="W348" s="5" t="s">
        <v>115</v>
      </c>
      <c r="X348" s="5" t="s">
        <v>115</v>
      </c>
      <c r="Y348" s="5" t="s">
        <v>115</v>
      </c>
      <c r="Z348" s="5" t="s">
        <v>115</v>
      </c>
      <c r="AA348" s="5" t="s">
        <v>115</v>
      </c>
      <c r="AB348" s="5" t="s">
        <v>115</v>
      </c>
      <c r="AC348" s="5" t="s">
        <v>115</v>
      </c>
      <c r="AD348" s="5" t="s">
        <v>115</v>
      </c>
      <c r="AE348" s="32" t="s">
        <v>115</v>
      </c>
      <c r="AF348" s="31" t="s">
        <v>1209</v>
      </c>
      <c r="AG348" s="5">
        <v>29.9</v>
      </c>
      <c r="AH348" s="5">
        <v>29.9</v>
      </c>
      <c r="AI348" s="5">
        <v>59.8</v>
      </c>
      <c r="AJ348" s="5">
        <v>59.8</v>
      </c>
      <c r="AK348" s="32" t="s">
        <v>199</v>
      </c>
      <c r="AL348" s="27" t="s">
        <v>1553</v>
      </c>
    </row>
    <row r="349" spans="1:38" ht="13.5" customHeight="1" x14ac:dyDescent="0.25">
      <c r="A349" s="3">
        <v>121</v>
      </c>
      <c r="B349" s="60"/>
      <c r="C349" s="60"/>
      <c r="D349" s="60"/>
      <c r="E349" s="60"/>
      <c r="F349" s="65"/>
      <c r="G349" s="13">
        <v>45994</v>
      </c>
      <c r="H349" s="31" t="s">
        <v>1207</v>
      </c>
      <c r="I349" s="5">
        <v>99</v>
      </c>
      <c r="J349" s="5" t="s">
        <v>1198</v>
      </c>
      <c r="K349" s="5" t="s">
        <v>1207</v>
      </c>
      <c r="L349" s="5">
        <v>99</v>
      </c>
      <c r="M349" s="5" t="s">
        <v>1198</v>
      </c>
      <c r="N349" s="5" t="s">
        <v>1207</v>
      </c>
      <c r="O349" s="5">
        <v>222</v>
      </c>
      <c r="P349" s="5" t="s">
        <v>1198</v>
      </c>
      <c r="Q349" s="5" t="s">
        <v>1207</v>
      </c>
      <c r="R349" s="5">
        <v>620</v>
      </c>
      <c r="S349" s="32" t="s">
        <v>1198</v>
      </c>
      <c r="T349" s="31" t="s">
        <v>115</v>
      </c>
      <c r="U349" s="5" t="s">
        <v>115</v>
      </c>
      <c r="V349" s="5" t="s">
        <v>115</v>
      </c>
      <c r="W349" s="5" t="s">
        <v>115</v>
      </c>
      <c r="X349" s="5" t="s">
        <v>115</v>
      </c>
      <c r="Y349" s="5" t="s">
        <v>115</v>
      </c>
      <c r="Z349" s="5" t="s">
        <v>115</v>
      </c>
      <c r="AA349" s="5" t="s">
        <v>115</v>
      </c>
      <c r="AB349" s="5" t="s">
        <v>115</v>
      </c>
      <c r="AC349" s="5" t="s">
        <v>115</v>
      </c>
      <c r="AD349" s="5" t="s">
        <v>115</v>
      </c>
      <c r="AE349" s="32" t="s">
        <v>115</v>
      </c>
      <c r="AF349" s="31" t="s">
        <v>1210</v>
      </c>
      <c r="AG349" s="5">
        <v>29.9</v>
      </c>
      <c r="AH349" s="5">
        <v>29.9</v>
      </c>
      <c r="AI349" s="5">
        <v>59.8</v>
      </c>
      <c r="AJ349" s="5">
        <v>59.8</v>
      </c>
      <c r="AK349" s="32" t="s">
        <v>199</v>
      </c>
      <c r="AL349" s="27" t="s">
        <v>1553</v>
      </c>
    </row>
    <row r="350" spans="1:38" ht="13.5" customHeight="1" x14ac:dyDescent="0.25">
      <c r="A350" s="3">
        <v>122</v>
      </c>
      <c r="B350" s="60" t="s">
        <v>76</v>
      </c>
      <c r="C350" s="60" t="s">
        <v>638</v>
      </c>
      <c r="D350" s="60" t="s">
        <v>22</v>
      </c>
      <c r="E350" s="60" t="s">
        <v>638</v>
      </c>
      <c r="F350" s="64">
        <v>45953</v>
      </c>
      <c r="G350" s="13">
        <v>45982</v>
      </c>
      <c r="H350" s="31" t="s">
        <v>659</v>
      </c>
      <c r="I350" s="5" t="s">
        <v>659</v>
      </c>
      <c r="J350" s="5" t="s">
        <v>659</v>
      </c>
      <c r="K350" s="5" t="s">
        <v>659</v>
      </c>
      <c r="L350" s="5" t="s">
        <v>659</v>
      </c>
      <c r="M350" s="5" t="s">
        <v>659</v>
      </c>
      <c r="N350" s="5" t="s">
        <v>659</v>
      </c>
      <c r="O350" s="5" t="s">
        <v>659</v>
      </c>
      <c r="P350" s="5" t="s">
        <v>659</v>
      </c>
      <c r="Q350" s="5" t="s">
        <v>659</v>
      </c>
      <c r="R350" s="5" t="s">
        <v>659</v>
      </c>
      <c r="S350" s="32" t="s">
        <v>659</v>
      </c>
      <c r="T350" s="31" t="s">
        <v>655</v>
      </c>
      <c r="U350" s="5">
        <v>50</v>
      </c>
      <c r="V350" s="5" t="s">
        <v>650</v>
      </c>
      <c r="W350" s="5" t="s">
        <v>655</v>
      </c>
      <c r="X350" s="5">
        <v>50</v>
      </c>
      <c r="Y350" s="5" t="s">
        <v>650</v>
      </c>
      <c r="Z350" s="5" t="s">
        <v>656</v>
      </c>
      <c r="AA350" s="5">
        <v>150</v>
      </c>
      <c r="AB350" s="5" t="s">
        <v>650</v>
      </c>
      <c r="AC350" s="5" t="s">
        <v>656</v>
      </c>
      <c r="AD350" s="5">
        <v>280</v>
      </c>
      <c r="AE350" s="32" t="s">
        <v>650</v>
      </c>
      <c r="AF350" s="31" t="s">
        <v>654</v>
      </c>
      <c r="AG350" s="5">
        <v>22</v>
      </c>
      <c r="AH350" s="5">
        <v>22</v>
      </c>
      <c r="AI350" s="5">
        <v>44</v>
      </c>
      <c r="AJ350" s="5">
        <v>68</v>
      </c>
      <c r="AK350" s="32" t="s">
        <v>651</v>
      </c>
      <c r="AL350" s="27"/>
    </row>
    <row r="351" spans="1:38" ht="13.5" customHeight="1" x14ac:dyDescent="0.25">
      <c r="A351" s="3">
        <v>122</v>
      </c>
      <c r="B351" s="60"/>
      <c r="C351" s="60"/>
      <c r="D351" s="60"/>
      <c r="E351" s="60"/>
      <c r="F351" s="65"/>
      <c r="G351" s="13">
        <v>45984</v>
      </c>
      <c r="H351" s="31" t="s">
        <v>659</v>
      </c>
      <c r="I351" s="5" t="s">
        <v>659</v>
      </c>
      <c r="J351" s="5" t="s">
        <v>659</v>
      </c>
      <c r="K351" s="5" t="s">
        <v>659</v>
      </c>
      <c r="L351" s="5" t="s">
        <v>659</v>
      </c>
      <c r="M351" s="5" t="s">
        <v>659</v>
      </c>
      <c r="N351" s="5" t="s">
        <v>659</v>
      </c>
      <c r="O351" s="5" t="s">
        <v>659</v>
      </c>
      <c r="P351" s="5" t="s">
        <v>659</v>
      </c>
      <c r="Q351" s="5" t="s">
        <v>659</v>
      </c>
      <c r="R351" s="5" t="s">
        <v>659</v>
      </c>
      <c r="S351" s="32" t="s">
        <v>659</v>
      </c>
      <c r="T351" s="31" t="s">
        <v>657</v>
      </c>
      <c r="U351" s="5">
        <v>62</v>
      </c>
      <c r="V351" s="5" t="s">
        <v>650</v>
      </c>
      <c r="W351" s="5" t="s">
        <v>657</v>
      </c>
      <c r="X351" s="5">
        <v>62</v>
      </c>
      <c r="Y351" s="5" t="s">
        <v>650</v>
      </c>
      <c r="Z351" s="5" t="s">
        <v>657</v>
      </c>
      <c r="AA351" s="5">
        <v>162</v>
      </c>
      <c r="AB351" s="5" t="s">
        <v>650</v>
      </c>
      <c r="AC351" s="5" t="s">
        <v>657</v>
      </c>
      <c r="AD351" s="5">
        <v>300</v>
      </c>
      <c r="AE351" s="32" t="s">
        <v>650</v>
      </c>
      <c r="AF351" s="31" t="s">
        <v>115</v>
      </c>
      <c r="AG351" s="5" t="s">
        <v>115</v>
      </c>
      <c r="AH351" s="5" t="s">
        <v>115</v>
      </c>
      <c r="AI351" s="5" t="s">
        <v>115</v>
      </c>
      <c r="AJ351" s="5" t="s">
        <v>115</v>
      </c>
      <c r="AK351" s="32" t="s">
        <v>115</v>
      </c>
      <c r="AL351" s="27"/>
    </row>
    <row r="352" spans="1:38" ht="13.5" customHeight="1" x14ac:dyDescent="0.25">
      <c r="A352" s="3">
        <v>122</v>
      </c>
      <c r="B352" s="60"/>
      <c r="C352" s="60"/>
      <c r="D352" s="60"/>
      <c r="E352" s="60"/>
      <c r="F352" s="65"/>
      <c r="G352" s="13">
        <v>45986</v>
      </c>
      <c r="H352" s="31" t="s">
        <v>659</v>
      </c>
      <c r="I352" s="5" t="s">
        <v>659</v>
      </c>
      <c r="J352" s="5" t="s">
        <v>659</v>
      </c>
      <c r="K352" s="5" t="s">
        <v>659</v>
      </c>
      <c r="L352" s="5" t="s">
        <v>659</v>
      </c>
      <c r="M352" s="5" t="s">
        <v>659</v>
      </c>
      <c r="N352" s="5" t="s">
        <v>659</v>
      </c>
      <c r="O352" s="5" t="s">
        <v>659</v>
      </c>
      <c r="P352" s="5" t="s">
        <v>659</v>
      </c>
      <c r="Q352" s="5" t="s">
        <v>659</v>
      </c>
      <c r="R352" s="5" t="s">
        <v>659</v>
      </c>
      <c r="S352" s="32" t="s">
        <v>659</v>
      </c>
      <c r="T352" s="31" t="s">
        <v>658</v>
      </c>
      <c r="U352" s="5">
        <v>47</v>
      </c>
      <c r="V352" s="5" t="s">
        <v>650</v>
      </c>
      <c r="W352" s="5" t="s">
        <v>658</v>
      </c>
      <c r="X352" s="5">
        <v>47</v>
      </c>
      <c r="Y352" s="5" t="s">
        <v>650</v>
      </c>
      <c r="Z352" s="5" t="s">
        <v>658</v>
      </c>
      <c r="AA352" s="5">
        <v>147</v>
      </c>
      <c r="AB352" s="5" t="s">
        <v>650</v>
      </c>
      <c r="AC352" s="5" t="s">
        <v>658</v>
      </c>
      <c r="AD352" s="5">
        <v>275</v>
      </c>
      <c r="AE352" s="32" t="s">
        <v>650</v>
      </c>
      <c r="AF352" s="31" t="s">
        <v>115</v>
      </c>
      <c r="AG352" s="5" t="s">
        <v>115</v>
      </c>
      <c r="AH352" s="5" t="s">
        <v>115</v>
      </c>
      <c r="AI352" s="5" t="s">
        <v>115</v>
      </c>
      <c r="AJ352" s="5" t="s">
        <v>115</v>
      </c>
      <c r="AK352" s="32" t="s">
        <v>115</v>
      </c>
      <c r="AL352" s="27"/>
    </row>
    <row r="353" spans="1:38" ht="13.5" customHeight="1" x14ac:dyDescent="0.25">
      <c r="A353" s="3">
        <v>123</v>
      </c>
      <c r="B353" s="60" t="s">
        <v>41</v>
      </c>
      <c r="C353" s="60" t="s">
        <v>86</v>
      </c>
      <c r="D353" s="60" t="s">
        <v>29</v>
      </c>
      <c r="E353" s="60" t="s">
        <v>780</v>
      </c>
      <c r="F353" s="64">
        <v>45964</v>
      </c>
      <c r="G353" s="13">
        <v>45992</v>
      </c>
      <c r="H353" s="31" t="s">
        <v>659</v>
      </c>
      <c r="I353" s="5" t="s">
        <v>659</v>
      </c>
      <c r="J353" s="5" t="s">
        <v>659</v>
      </c>
      <c r="K353" s="5" t="s">
        <v>659</v>
      </c>
      <c r="L353" s="5" t="s">
        <v>659</v>
      </c>
      <c r="M353" s="5" t="s">
        <v>659</v>
      </c>
      <c r="N353" s="5" t="s">
        <v>659</v>
      </c>
      <c r="O353" s="5" t="s">
        <v>659</v>
      </c>
      <c r="P353" s="5" t="s">
        <v>659</v>
      </c>
      <c r="Q353" s="5" t="s">
        <v>659</v>
      </c>
      <c r="R353" s="5" t="s">
        <v>659</v>
      </c>
      <c r="S353" s="32" t="s">
        <v>659</v>
      </c>
      <c r="T353" s="31" t="s">
        <v>1211</v>
      </c>
      <c r="U353" s="5">
        <v>65</v>
      </c>
      <c r="V353" s="5" t="s">
        <v>95</v>
      </c>
      <c r="W353" s="5" t="s">
        <v>1211</v>
      </c>
      <c r="X353" s="5">
        <v>65</v>
      </c>
      <c r="Y353" s="5" t="s">
        <v>95</v>
      </c>
      <c r="Z353" s="5" t="s">
        <v>1211</v>
      </c>
      <c r="AA353" s="5">
        <v>169.22</v>
      </c>
      <c r="AB353" s="5" t="s">
        <v>98</v>
      </c>
      <c r="AC353" s="5" t="s">
        <v>1211</v>
      </c>
      <c r="AD353" s="5">
        <v>336.29</v>
      </c>
      <c r="AE353" s="32" t="s">
        <v>98</v>
      </c>
      <c r="AF353" s="31" t="s">
        <v>2103</v>
      </c>
      <c r="AG353" s="5">
        <v>251.4</v>
      </c>
      <c r="AH353" s="5">
        <v>251.4</v>
      </c>
      <c r="AI353" s="5">
        <v>502.8</v>
      </c>
      <c r="AJ353" s="5">
        <v>587.70000000000005</v>
      </c>
      <c r="AK353" s="32" t="s">
        <v>694</v>
      </c>
      <c r="AL353" s="27"/>
    </row>
    <row r="354" spans="1:38" ht="13.5" customHeight="1" x14ac:dyDescent="0.25">
      <c r="A354" s="3">
        <v>123</v>
      </c>
      <c r="B354" s="60"/>
      <c r="C354" s="60"/>
      <c r="D354" s="60"/>
      <c r="E354" s="60"/>
      <c r="F354" s="65"/>
      <c r="G354" s="13">
        <v>45994</v>
      </c>
      <c r="H354" s="31" t="s">
        <v>659</v>
      </c>
      <c r="I354" s="5" t="s">
        <v>659</v>
      </c>
      <c r="J354" s="5" t="s">
        <v>659</v>
      </c>
      <c r="K354" s="5" t="s">
        <v>659</v>
      </c>
      <c r="L354" s="5" t="s">
        <v>659</v>
      </c>
      <c r="M354" s="5" t="s">
        <v>659</v>
      </c>
      <c r="N354" s="5" t="s">
        <v>659</v>
      </c>
      <c r="O354" s="5" t="s">
        <v>659</v>
      </c>
      <c r="P354" s="5" t="s">
        <v>659</v>
      </c>
      <c r="Q354" s="5" t="s">
        <v>659</v>
      </c>
      <c r="R354" s="5" t="s">
        <v>659</v>
      </c>
      <c r="S354" s="32" t="s">
        <v>659</v>
      </c>
      <c r="T354" s="31" t="s">
        <v>1216</v>
      </c>
      <c r="U354" s="5">
        <v>51</v>
      </c>
      <c r="V354" s="5" t="s">
        <v>111</v>
      </c>
      <c r="W354" s="5" t="s">
        <v>1216</v>
      </c>
      <c r="X354" s="5">
        <v>91.52</v>
      </c>
      <c r="Y354" s="5" t="s">
        <v>111</v>
      </c>
      <c r="Z354" s="5" t="s">
        <v>1216</v>
      </c>
      <c r="AA354" s="5">
        <v>185.37</v>
      </c>
      <c r="AB354" s="5" t="s">
        <v>98</v>
      </c>
      <c r="AC354" s="5" t="s">
        <v>1216</v>
      </c>
      <c r="AD354" s="5">
        <v>329.81</v>
      </c>
      <c r="AE354" s="32" t="s">
        <v>98</v>
      </c>
      <c r="AF354" s="31" t="s">
        <v>2103</v>
      </c>
      <c r="AG354" s="5">
        <v>251.4</v>
      </c>
      <c r="AH354" s="5">
        <v>251.4</v>
      </c>
      <c r="AI354" s="5">
        <v>502.8</v>
      </c>
      <c r="AJ354" s="5">
        <v>587.70000000000005</v>
      </c>
      <c r="AK354" s="32" t="s">
        <v>694</v>
      </c>
      <c r="AL354" s="27"/>
    </row>
    <row r="355" spans="1:38" ht="13.5" customHeight="1" x14ac:dyDescent="0.25">
      <c r="A355" s="3">
        <v>123</v>
      </c>
      <c r="B355" s="60"/>
      <c r="C355" s="60"/>
      <c r="D355" s="60"/>
      <c r="E355" s="60"/>
      <c r="F355" s="65"/>
      <c r="G355" s="13">
        <v>45996</v>
      </c>
      <c r="H355" s="31" t="s">
        <v>659</v>
      </c>
      <c r="I355" s="5" t="s">
        <v>659</v>
      </c>
      <c r="J355" s="5" t="s">
        <v>659</v>
      </c>
      <c r="K355" s="5" t="s">
        <v>659</v>
      </c>
      <c r="L355" s="5" t="s">
        <v>659</v>
      </c>
      <c r="M355" s="5" t="s">
        <v>659</v>
      </c>
      <c r="N355" s="5" t="s">
        <v>659</v>
      </c>
      <c r="O355" s="5" t="s">
        <v>659</v>
      </c>
      <c r="P355" s="5" t="s">
        <v>659</v>
      </c>
      <c r="Q355" s="5" t="s">
        <v>659</v>
      </c>
      <c r="R355" s="5" t="s">
        <v>659</v>
      </c>
      <c r="S355" s="32" t="s">
        <v>659</v>
      </c>
      <c r="T355" s="31" t="s">
        <v>1214</v>
      </c>
      <c r="U355" s="5">
        <v>36</v>
      </c>
      <c r="V355" s="5" t="s">
        <v>104</v>
      </c>
      <c r="W355" s="5" t="s">
        <v>1214</v>
      </c>
      <c r="X355" s="5">
        <v>66.069999999999993</v>
      </c>
      <c r="Y355" s="5" t="s">
        <v>104</v>
      </c>
      <c r="Z355" s="5" t="s">
        <v>1214</v>
      </c>
      <c r="AA355" s="5">
        <v>115.31</v>
      </c>
      <c r="AB355" s="5" t="s">
        <v>98</v>
      </c>
      <c r="AC355" s="5" t="s">
        <v>1214</v>
      </c>
      <c r="AD355" s="5">
        <v>246.8</v>
      </c>
      <c r="AE355" s="32" t="s">
        <v>98</v>
      </c>
      <c r="AF355" s="31" t="s">
        <v>2103</v>
      </c>
      <c r="AG355" s="5">
        <v>251.4</v>
      </c>
      <c r="AH355" s="5">
        <v>251.4</v>
      </c>
      <c r="AI355" s="5">
        <v>502.8</v>
      </c>
      <c r="AJ355" s="5">
        <v>587.70000000000005</v>
      </c>
      <c r="AK355" s="32" t="s">
        <v>694</v>
      </c>
      <c r="AL355" s="27"/>
    </row>
    <row r="356" spans="1:38" ht="13.5" customHeight="1" x14ac:dyDescent="0.25">
      <c r="A356" s="3">
        <v>124</v>
      </c>
      <c r="B356" s="60" t="s">
        <v>17</v>
      </c>
      <c r="C356" s="60" t="s">
        <v>87</v>
      </c>
      <c r="D356" s="60" t="s">
        <v>13</v>
      </c>
      <c r="E356" s="60" t="s">
        <v>242</v>
      </c>
      <c r="F356" s="64">
        <v>45963</v>
      </c>
      <c r="G356" s="13">
        <v>45991</v>
      </c>
      <c r="H356" s="31" t="s">
        <v>659</v>
      </c>
      <c r="I356" s="5" t="s">
        <v>659</v>
      </c>
      <c r="J356" s="5" t="s">
        <v>659</v>
      </c>
      <c r="K356" s="5" t="s">
        <v>1164</v>
      </c>
      <c r="L356" s="5">
        <v>211</v>
      </c>
      <c r="M356" s="5" t="s">
        <v>201</v>
      </c>
      <c r="N356" s="5" t="s">
        <v>659</v>
      </c>
      <c r="O356" s="5" t="s">
        <v>659</v>
      </c>
      <c r="P356" s="5" t="s">
        <v>659</v>
      </c>
      <c r="Q356" s="5" t="s">
        <v>659</v>
      </c>
      <c r="R356" s="5" t="s">
        <v>659</v>
      </c>
      <c r="S356" s="32" t="s">
        <v>659</v>
      </c>
      <c r="T356" s="31" t="s">
        <v>1158</v>
      </c>
      <c r="U356" s="5">
        <v>50.73</v>
      </c>
      <c r="V356" s="5" t="s">
        <v>374</v>
      </c>
      <c r="W356" s="5" t="s">
        <v>1159</v>
      </c>
      <c r="X356" s="5">
        <v>240.54</v>
      </c>
      <c r="Y356" s="5" t="s">
        <v>194</v>
      </c>
      <c r="Z356" s="5" t="s">
        <v>1158</v>
      </c>
      <c r="AA356" s="5">
        <v>175.3</v>
      </c>
      <c r="AB356" s="5" t="s">
        <v>196</v>
      </c>
      <c r="AC356" s="5" t="s">
        <v>1158</v>
      </c>
      <c r="AD356" s="5">
        <v>306.8</v>
      </c>
      <c r="AE356" s="32" t="s">
        <v>196</v>
      </c>
      <c r="AF356" s="31" t="s">
        <v>1160</v>
      </c>
      <c r="AG356" s="5">
        <v>91.4</v>
      </c>
      <c r="AH356" s="5">
        <v>91.4</v>
      </c>
      <c r="AI356" s="5">
        <v>182.8</v>
      </c>
      <c r="AJ356" s="5">
        <v>416</v>
      </c>
      <c r="AK356" s="32" t="s">
        <v>1161</v>
      </c>
      <c r="AL356" s="27"/>
    </row>
    <row r="357" spans="1:38" ht="13.5" customHeight="1" x14ac:dyDescent="0.25">
      <c r="A357" s="3">
        <v>124</v>
      </c>
      <c r="B357" s="60"/>
      <c r="C357" s="60"/>
      <c r="D357" s="60"/>
      <c r="E357" s="60"/>
      <c r="F357" s="65"/>
      <c r="G357" s="13">
        <v>45993</v>
      </c>
      <c r="H357" s="31" t="s">
        <v>659</v>
      </c>
      <c r="I357" s="5" t="s">
        <v>659</v>
      </c>
      <c r="J357" s="5" t="s">
        <v>659</v>
      </c>
      <c r="K357" s="5" t="s">
        <v>1165</v>
      </c>
      <c r="L357" s="5">
        <v>89.81</v>
      </c>
      <c r="M357" s="5" t="s">
        <v>1150</v>
      </c>
      <c r="N357" s="5" t="s">
        <v>659</v>
      </c>
      <c r="O357" s="5" t="s">
        <v>659</v>
      </c>
      <c r="P357" s="5" t="s">
        <v>659</v>
      </c>
      <c r="Q357" s="5" t="s">
        <v>659</v>
      </c>
      <c r="R357" s="5" t="s">
        <v>659</v>
      </c>
      <c r="S357" s="32" t="s">
        <v>659</v>
      </c>
      <c r="T357" s="31" t="s">
        <v>1158</v>
      </c>
      <c r="U357" s="5">
        <v>38.81</v>
      </c>
      <c r="V357" s="5" t="s">
        <v>374</v>
      </c>
      <c r="W357" s="5" t="s">
        <v>1166</v>
      </c>
      <c r="X357" s="5">
        <v>103.69</v>
      </c>
      <c r="Y357" s="5" t="s">
        <v>196</v>
      </c>
      <c r="Z357" s="5" t="s">
        <v>1158</v>
      </c>
      <c r="AA357" s="5">
        <v>160.34</v>
      </c>
      <c r="AB357" s="5" t="s">
        <v>196</v>
      </c>
      <c r="AC357" s="5" t="s">
        <v>1158</v>
      </c>
      <c r="AD357" s="5">
        <v>265.11</v>
      </c>
      <c r="AE357" s="32" t="s">
        <v>196</v>
      </c>
      <c r="AF357" s="31" t="s">
        <v>1160</v>
      </c>
      <c r="AG357" s="5">
        <v>73.400000000000006</v>
      </c>
      <c r="AH357" s="5">
        <v>73.400000000000006</v>
      </c>
      <c r="AI357" s="5">
        <v>146.80000000000001</v>
      </c>
      <c r="AJ357" s="5">
        <v>267.8</v>
      </c>
      <c r="AK357" s="32" t="s">
        <v>1161</v>
      </c>
      <c r="AL357" s="27"/>
    </row>
    <row r="358" spans="1:38" ht="13.5" customHeight="1" x14ac:dyDescent="0.25">
      <c r="A358" s="3">
        <v>124</v>
      </c>
      <c r="B358" s="60"/>
      <c r="C358" s="60"/>
      <c r="D358" s="60"/>
      <c r="E358" s="60"/>
      <c r="F358" s="65"/>
      <c r="G358" s="13">
        <v>45995</v>
      </c>
      <c r="H358" s="31" t="s">
        <v>659</v>
      </c>
      <c r="I358" s="5" t="s">
        <v>659</v>
      </c>
      <c r="J358" s="5" t="s">
        <v>659</v>
      </c>
      <c r="K358" s="5" t="s">
        <v>659</v>
      </c>
      <c r="L358" s="5" t="s">
        <v>659</v>
      </c>
      <c r="M358" s="5" t="s">
        <v>659</v>
      </c>
      <c r="N358" s="5" t="s">
        <v>659</v>
      </c>
      <c r="O358" s="5" t="s">
        <v>659</v>
      </c>
      <c r="P358" s="5" t="s">
        <v>659</v>
      </c>
      <c r="Q358" s="5" t="s">
        <v>659</v>
      </c>
      <c r="R358" s="5" t="s">
        <v>659</v>
      </c>
      <c r="S358" s="32" t="s">
        <v>659</v>
      </c>
      <c r="T358" s="31" t="s">
        <v>1158</v>
      </c>
      <c r="U358" s="5">
        <v>38.81</v>
      </c>
      <c r="V358" s="5" t="s">
        <v>374</v>
      </c>
      <c r="W358" s="5" t="s">
        <v>1163</v>
      </c>
      <c r="X358" s="5">
        <v>87.66</v>
      </c>
      <c r="Y358" s="5" t="s">
        <v>196</v>
      </c>
      <c r="Z358" s="5" t="s">
        <v>1158</v>
      </c>
      <c r="AA358" s="5">
        <v>151.78</v>
      </c>
      <c r="AB358" s="5" t="s">
        <v>196</v>
      </c>
      <c r="AC358" s="5" t="s">
        <v>1158</v>
      </c>
      <c r="AD358" s="5">
        <v>260.83</v>
      </c>
      <c r="AE358" s="32" t="s">
        <v>196</v>
      </c>
      <c r="AF358" s="31" t="s">
        <v>1160</v>
      </c>
      <c r="AG358" s="5">
        <v>80.400000000000006</v>
      </c>
      <c r="AH358" s="5">
        <v>80.400000000000006</v>
      </c>
      <c r="AI358" s="5">
        <v>160.80000000000001</v>
      </c>
      <c r="AJ358" s="5">
        <v>287.8</v>
      </c>
      <c r="AK358" s="32" t="s">
        <v>1161</v>
      </c>
      <c r="AL358" s="27"/>
    </row>
    <row r="359" spans="1:38" ht="13.5" customHeight="1" x14ac:dyDescent="0.25">
      <c r="A359" s="3">
        <v>125</v>
      </c>
      <c r="B359" s="62" t="s">
        <v>40</v>
      </c>
      <c r="C359" s="62" t="s">
        <v>479</v>
      </c>
      <c r="D359" s="62" t="s">
        <v>37</v>
      </c>
      <c r="E359" s="62" t="s">
        <v>914</v>
      </c>
      <c r="F359" s="66">
        <v>45976</v>
      </c>
      <c r="G359" s="26">
        <v>46004</v>
      </c>
      <c r="H359" s="31" t="s">
        <v>1632</v>
      </c>
      <c r="I359" s="15">
        <v>147.96</v>
      </c>
      <c r="J359" s="15" t="s">
        <v>345</v>
      </c>
      <c r="K359" s="5" t="s">
        <v>1632</v>
      </c>
      <c r="L359" s="15">
        <v>147.96</v>
      </c>
      <c r="M359" s="15" t="s">
        <v>345</v>
      </c>
      <c r="N359" s="5" t="s">
        <v>1632</v>
      </c>
      <c r="O359" s="15">
        <v>356.49</v>
      </c>
      <c r="P359" s="15" t="s">
        <v>345</v>
      </c>
      <c r="Q359" s="5" t="s">
        <v>1632</v>
      </c>
      <c r="R359" s="15">
        <v>709.13</v>
      </c>
      <c r="S359" s="34" t="s">
        <v>345</v>
      </c>
      <c r="T359" s="33" t="s">
        <v>1628</v>
      </c>
      <c r="U359" s="15">
        <v>248.4</v>
      </c>
      <c r="V359" s="15" t="s">
        <v>345</v>
      </c>
      <c r="W359" s="15" t="s">
        <v>1628</v>
      </c>
      <c r="X359" s="15">
        <v>248.4</v>
      </c>
      <c r="Y359" s="15" t="s">
        <v>345</v>
      </c>
      <c r="Z359" s="15" t="s">
        <v>1628</v>
      </c>
      <c r="AA359" s="15">
        <v>547.34</v>
      </c>
      <c r="AB359" s="15" t="s">
        <v>345</v>
      </c>
      <c r="AC359" s="15" t="s">
        <v>1628</v>
      </c>
      <c r="AD359" s="15">
        <v>1047.6099999999999</v>
      </c>
      <c r="AE359" s="34" t="s">
        <v>345</v>
      </c>
      <c r="AF359" s="31" t="s">
        <v>1631</v>
      </c>
      <c r="AG359" s="15">
        <v>45.67</v>
      </c>
      <c r="AH359" s="15">
        <v>45.67</v>
      </c>
      <c r="AI359" s="15">
        <v>91.35</v>
      </c>
      <c r="AJ359" s="15">
        <v>91.35</v>
      </c>
      <c r="AK359" s="32" t="s">
        <v>1310</v>
      </c>
      <c r="AL359" s="27"/>
    </row>
    <row r="360" spans="1:38" ht="13.5" customHeight="1" x14ac:dyDescent="0.25">
      <c r="A360" s="3">
        <v>125</v>
      </c>
      <c r="B360" s="62"/>
      <c r="C360" s="62"/>
      <c r="D360" s="62"/>
      <c r="E360" s="62"/>
      <c r="F360" s="67"/>
      <c r="G360" s="26">
        <v>46006</v>
      </c>
      <c r="H360" s="31" t="s">
        <v>1633</v>
      </c>
      <c r="I360" s="15">
        <v>146.88</v>
      </c>
      <c r="J360" s="15" t="s">
        <v>345</v>
      </c>
      <c r="K360" s="5" t="s">
        <v>1633</v>
      </c>
      <c r="L360" s="15">
        <v>146.88</v>
      </c>
      <c r="M360" s="15" t="s">
        <v>345</v>
      </c>
      <c r="N360" s="5" t="s">
        <v>1633</v>
      </c>
      <c r="O360" s="15">
        <v>354.33</v>
      </c>
      <c r="P360" s="15" t="s">
        <v>345</v>
      </c>
      <c r="Q360" s="5" t="s">
        <v>1633</v>
      </c>
      <c r="R360" s="15">
        <v>717.78</v>
      </c>
      <c r="S360" s="34" t="s">
        <v>345</v>
      </c>
      <c r="T360" s="33" t="s">
        <v>1630</v>
      </c>
      <c r="U360" s="15">
        <v>248.4</v>
      </c>
      <c r="V360" s="15" t="s">
        <v>345</v>
      </c>
      <c r="W360" s="15" t="s">
        <v>1630</v>
      </c>
      <c r="X360" s="15">
        <v>248.4</v>
      </c>
      <c r="Y360" s="15" t="s">
        <v>345</v>
      </c>
      <c r="Z360" s="15" t="s">
        <v>1630</v>
      </c>
      <c r="AA360" s="15">
        <v>547.34</v>
      </c>
      <c r="AB360" s="15" t="s">
        <v>345</v>
      </c>
      <c r="AC360" s="15" t="s">
        <v>1630</v>
      </c>
      <c r="AD360" s="15">
        <v>1047.6099999999999</v>
      </c>
      <c r="AE360" s="34" t="s">
        <v>345</v>
      </c>
      <c r="AF360" s="31" t="s">
        <v>1629</v>
      </c>
      <c r="AG360" s="15">
        <v>37.18</v>
      </c>
      <c r="AH360" s="15">
        <v>37.18</v>
      </c>
      <c r="AI360" s="15">
        <v>74.37</v>
      </c>
      <c r="AJ360" s="15">
        <v>74.37</v>
      </c>
      <c r="AK360" s="32" t="s">
        <v>1310</v>
      </c>
      <c r="AL360" s="27"/>
    </row>
    <row r="361" spans="1:38" ht="13.5" customHeight="1" x14ac:dyDescent="0.25">
      <c r="A361" s="3">
        <v>125</v>
      </c>
      <c r="B361" s="62"/>
      <c r="C361" s="62"/>
      <c r="D361" s="62"/>
      <c r="E361" s="62"/>
      <c r="F361" s="67"/>
      <c r="G361" s="26">
        <v>46008</v>
      </c>
      <c r="H361" s="31" t="s">
        <v>1634</v>
      </c>
      <c r="I361" s="15">
        <v>146.88</v>
      </c>
      <c r="J361" s="15" t="s">
        <v>345</v>
      </c>
      <c r="K361" s="5" t="s">
        <v>1634</v>
      </c>
      <c r="L361" s="15">
        <v>146.88</v>
      </c>
      <c r="M361" s="15" t="s">
        <v>345</v>
      </c>
      <c r="N361" s="5" t="s">
        <v>1634</v>
      </c>
      <c r="O361" s="15">
        <v>354.33</v>
      </c>
      <c r="P361" s="15" t="s">
        <v>345</v>
      </c>
      <c r="Q361" s="5" t="s">
        <v>1634</v>
      </c>
      <c r="R361" s="15">
        <v>717.78</v>
      </c>
      <c r="S361" s="34" t="s">
        <v>345</v>
      </c>
      <c r="T361" s="33" t="s">
        <v>1630</v>
      </c>
      <c r="U361" s="15">
        <v>248.4</v>
      </c>
      <c r="V361" s="15" t="s">
        <v>345</v>
      </c>
      <c r="W361" s="15" t="s">
        <v>1630</v>
      </c>
      <c r="X361" s="15">
        <v>248.4</v>
      </c>
      <c r="Y361" s="15" t="s">
        <v>345</v>
      </c>
      <c r="Z361" s="15" t="s">
        <v>1630</v>
      </c>
      <c r="AA361" s="15">
        <v>547.34</v>
      </c>
      <c r="AB361" s="15" t="s">
        <v>345</v>
      </c>
      <c r="AC361" s="15" t="s">
        <v>1630</v>
      </c>
      <c r="AD361" s="15">
        <v>1047.6099999999999</v>
      </c>
      <c r="AE361" s="34" t="s">
        <v>345</v>
      </c>
      <c r="AF361" s="31" t="s">
        <v>1629</v>
      </c>
      <c r="AG361" s="15">
        <v>37.18</v>
      </c>
      <c r="AH361" s="15">
        <v>37.18</v>
      </c>
      <c r="AI361" s="15">
        <v>74.37</v>
      </c>
      <c r="AJ361" s="15">
        <v>74.37</v>
      </c>
      <c r="AK361" s="32" t="s">
        <v>1310</v>
      </c>
      <c r="AL361" s="27"/>
    </row>
    <row r="362" spans="1:38" ht="13.5" customHeight="1" x14ac:dyDescent="0.25">
      <c r="A362" s="3">
        <v>126</v>
      </c>
      <c r="B362" s="60" t="s">
        <v>78</v>
      </c>
      <c r="C362" s="60" t="s">
        <v>311</v>
      </c>
      <c r="D362" s="60" t="s">
        <v>28</v>
      </c>
      <c r="E362" s="60" t="s">
        <v>311</v>
      </c>
      <c r="F362" s="64">
        <v>45954</v>
      </c>
      <c r="G362" s="13">
        <v>45983</v>
      </c>
      <c r="H362" s="31" t="s">
        <v>659</v>
      </c>
      <c r="I362" s="5" t="s">
        <v>659</v>
      </c>
      <c r="J362" s="5" t="s">
        <v>659</v>
      </c>
      <c r="K362" s="5" t="s">
        <v>659</v>
      </c>
      <c r="L362" s="5" t="s">
        <v>659</v>
      </c>
      <c r="M362" s="5" t="s">
        <v>659</v>
      </c>
      <c r="N362" s="5" t="s">
        <v>659</v>
      </c>
      <c r="O362" s="5" t="s">
        <v>659</v>
      </c>
      <c r="P362" s="5" t="s">
        <v>659</v>
      </c>
      <c r="Q362" s="5" t="s">
        <v>659</v>
      </c>
      <c r="R362" s="5" t="s">
        <v>659</v>
      </c>
      <c r="S362" s="32" t="s">
        <v>659</v>
      </c>
      <c r="T362" s="31" t="s">
        <v>881</v>
      </c>
      <c r="U362" s="5">
        <v>32.97</v>
      </c>
      <c r="V362" s="5" t="s">
        <v>174</v>
      </c>
      <c r="W362" s="5" t="s">
        <v>881</v>
      </c>
      <c r="X362" s="5">
        <v>32.97</v>
      </c>
      <c r="Y362" s="5" t="s">
        <v>174</v>
      </c>
      <c r="Z362" s="5" t="s">
        <v>881</v>
      </c>
      <c r="AA362" s="5">
        <v>118.96</v>
      </c>
      <c r="AB362" s="5" t="s">
        <v>174</v>
      </c>
      <c r="AC362" s="5" t="s">
        <v>881</v>
      </c>
      <c r="AD362" s="5">
        <v>253.99</v>
      </c>
      <c r="AE362" s="32" t="s">
        <v>151</v>
      </c>
      <c r="AF362" s="35">
        <v>0.29166666666666669</v>
      </c>
      <c r="AG362" s="5">
        <v>45.15</v>
      </c>
      <c r="AH362" s="5">
        <v>45.15</v>
      </c>
      <c r="AI362" s="5">
        <f>AH362*2</f>
        <v>90.3</v>
      </c>
      <c r="AJ362" s="5">
        <v>166.2</v>
      </c>
      <c r="AK362" s="32" t="s">
        <v>879</v>
      </c>
      <c r="AL362" s="27"/>
    </row>
    <row r="363" spans="1:38" ht="13.5" customHeight="1" x14ac:dyDescent="0.25">
      <c r="A363" s="3">
        <v>126</v>
      </c>
      <c r="B363" s="60"/>
      <c r="C363" s="60"/>
      <c r="D363" s="60"/>
      <c r="E363" s="60"/>
      <c r="F363" s="65"/>
      <c r="G363" s="13">
        <v>45985</v>
      </c>
      <c r="H363" s="31" t="s">
        <v>659</v>
      </c>
      <c r="I363" s="5" t="s">
        <v>659</v>
      </c>
      <c r="J363" s="5" t="s">
        <v>659</v>
      </c>
      <c r="K363" s="5" t="s">
        <v>659</v>
      </c>
      <c r="L363" s="5" t="s">
        <v>659</v>
      </c>
      <c r="M363" s="5" t="s">
        <v>659</v>
      </c>
      <c r="N363" s="5" t="s">
        <v>659</v>
      </c>
      <c r="O363" s="5" t="s">
        <v>659</v>
      </c>
      <c r="P363" s="5" t="s">
        <v>659</v>
      </c>
      <c r="Q363" s="5" t="s">
        <v>659</v>
      </c>
      <c r="R363" s="5" t="s">
        <v>659</v>
      </c>
      <c r="S363" s="32" t="s">
        <v>659</v>
      </c>
      <c r="T363" s="31" t="s">
        <v>897</v>
      </c>
      <c r="U363" s="5">
        <v>24.07</v>
      </c>
      <c r="V363" s="5" t="s">
        <v>174</v>
      </c>
      <c r="W363" s="5" t="s">
        <v>897</v>
      </c>
      <c r="X363" s="5">
        <v>24.07</v>
      </c>
      <c r="Y363" s="5" t="s">
        <v>174</v>
      </c>
      <c r="Z363" s="5" t="s">
        <v>897</v>
      </c>
      <c r="AA363" s="5">
        <v>94.95</v>
      </c>
      <c r="AB363" s="5" t="s">
        <v>174</v>
      </c>
      <c r="AC363" s="5" t="s">
        <v>897</v>
      </c>
      <c r="AD363" s="5">
        <v>178.52</v>
      </c>
      <c r="AE363" s="32" t="s">
        <v>174</v>
      </c>
      <c r="AF363" s="35">
        <v>0.63749999999999996</v>
      </c>
      <c r="AG363" s="5">
        <v>24.6</v>
      </c>
      <c r="AH363" s="5">
        <v>24.6</v>
      </c>
      <c r="AI363" s="5">
        <f>AH363*2</f>
        <v>49.2</v>
      </c>
      <c r="AJ363" s="5">
        <v>90.8</v>
      </c>
      <c r="AK363" s="32" t="s">
        <v>879</v>
      </c>
      <c r="AL363" s="27"/>
    </row>
    <row r="364" spans="1:38" ht="13.5" customHeight="1" x14ac:dyDescent="0.25">
      <c r="A364" s="3">
        <v>126</v>
      </c>
      <c r="B364" s="60"/>
      <c r="C364" s="60"/>
      <c r="D364" s="60"/>
      <c r="E364" s="60"/>
      <c r="F364" s="65"/>
      <c r="G364" s="13">
        <v>45987</v>
      </c>
      <c r="H364" s="31" t="s">
        <v>659</v>
      </c>
      <c r="I364" s="5" t="s">
        <v>659</v>
      </c>
      <c r="J364" s="5" t="s">
        <v>659</v>
      </c>
      <c r="K364" s="5" t="s">
        <v>659</v>
      </c>
      <c r="L364" s="5" t="s">
        <v>659</v>
      </c>
      <c r="M364" s="5" t="s">
        <v>659</v>
      </c>
      <c r="N364" s="5" t="s">
        <v>659</v>
      </c>
      <c r="O364" s="5" t="s">
        <v>659</v>
      </c>
      <c r="P364" s="5" t="s">
        <v>659</v>
      </c>
      <c r="Q364" s="5" t="s">
        <v>659</v>
      </c>
      <c r="R364" s="5" t="s">
        <v>659</v>
      </c>
      <c r="S364" s="32" t="s">
        <v>659</v>
      </c>
      <c r="T364" s="31" t="s">
        <v>894</v>
      </c>
      <c r="U364" s="5">
        <v>49.97</v>
      </c>
      <c r="V364" s="5" t="s">
        <v>174</v>
      </c>
      <c r="W364" s="5" t="s">
        <v>894</v>
      </c>
      <c r="X364" s="5">
        <v>49.97</v>
      </c>
      <c r="Y364" s="5" t="s">
        <v>174</v>
      </c>
      <c r="Z364" s="5" t="s">
        <v>897</v>
      </c>
      <c r="AA364" s="5">
        <v>130.94999999999999</v>
      </c>
      <c r="AB364" s="5" t="s">
        <v>174</v>
      </c>
      <c r="AC364" s="5" t="s">
        <v>894</v>
      </c>
      <c r="AD364" s="5">
        <v>266.52</v>
      </c>
      <c r="AE364" s="32" t="s">
        <v>174</v>
      </c>
      <c r="AF364" s="35">
        <v>0.73263888888888884</v>
      </c>
      <c r="AG364" s="5">
        <v>19.350000000000001</v>
      </c>
      <c r="AH364" s="5">
        <v>19.350000000000001</v>
      </c>
      <c r="AI364" s="5">
        <f>AH364*2</f>
        <v>38.700000000000003</v>
      </c>
      <c r="AJ364" s="5">
        <v>90.8</v>
      </c>
      <c r="AK364" s="32" t="s">
        <v>879</v>
      </c>
      <c r="AL364" s="27"/>
    </row>
    <row r="365" spans="1:38" ht="13.5" customHeight="1" x14ac:dyDescent="0.25">
      <c r="A365" s="3">
        <v>127</v>
      </c>
      <c r="B365" s="62" t="s">
        <v>28</v>
      </c>
      <c r="C365" s="62" t="s">
        <v>398</v>
      </c>
      <c r="D365" s="62" t="s">
        <v>1044</v>
      </c>
      <c r="E365" s="62" t="s">
        <v>398</v>
      </c>
      <c r="F365" s="66">
        <v>45957</v>
      </c>
      <c r="G365" s="26">
        <v>45986</v>
      </c>
      <c r="H365" s="31" t="s">
        <v>659</v>
      </c>
      <c r="I365" s="5" t="s">
        <v>659</v>
      </c>
      <c r="J365" s="5" t="s">
        <v>659</v>
      </c>
      <c r="K365" s="5" t="s">
        <v>659</v>
      </c>
      <c r="L365" s="5" t="s">
        <v>659</v>
      </c>
      <c r="M365" s="5" t="s">
        <v>659</v>
      </c>
      <c r="N365" s="5" t="s">
        <v>659</v>
      </c>
      <c r="O365" s="5" t="s">
        <v>659</v>
      </c>
      <c r="P365" s="5" t="s">
        <v>659</v>
      </c>
      <c r="Q365" s="5" t="s">
        <v>659</v>
      </c>
      <c r="R365" s="5" t="s">
        <v>659</v>
      </c>
      <c r="S365" s="32" t="s">
        <v>659</v>
      </c>
      <c r="T365" s="33" t="s">
        <v>1057</v>
      </c>
      <c r="U365" s="15">
        <v>17.28</v>
      </c>
      <c r="V365" s="15" t="s">
        <v>368</v>
      </c>
      <c r="W365" s="15" t="s">
        <v>1057</v>
      </c>
      <c r="X365" s="15">
        <v>17.28</v>
      </c>
      <c r="Y365" s="15" t="s">
        <v>368</v>
      </c>
      <c r="Z365" s="15" t="s">
        <v>1057</v>
      </c>
      <c r="AA365" s="15">
        <v>100.38</v>
      </c>
      <c r="AB365" s="15" t="s">
        <v>368</v>
      </c>
      <c r="AC365" s="15" t="s">
        <v>1057</v>
      </c>
      <c r="AD365" s="15">
        <v>205.48</v>
      </c>
      <c r="AE365" s="34" t="s">
        <v>368</v>
      </c>
      <c r="AF365" s="52" t="s">
        <v>2104</v>
      </c>
      <c r="AG365" s="15">
        <v>29</v>
      </c>
      <c r="AH365" s="15">
        <v>29</v>
      </c>
      <c r="AI365" s="15">
        <v>58</v>
      </c>
      <c r="AJ365" s="15">
        <v>116</v>
      </c>
      <c r="AK365" s="32" t="s">
        <v>1047</v>
      </c>
      <c r="AL365" s="27"/>
    </row>
    <row r="366" spans="1:38" ht="13.5" customHeight="1" x14ac:dyDescent="0.25">
      <c r="A366" s="3">
        <v>127</v>
      </c>
      <c r="B366" s="62"/>
      <c r="C366" s="62"/>
      <c r="D366" s="62"/>
      <c r="E366" s="62"/>
      <c r="F366" s="66"/>
      <c r="G366" s="26">
        <v>45988</v>
      </c>
      <c r="H366" s="31" t="s">
        <v>659</v>
      </c>
      <c r="I366" s="5" t="s">
        <v>659</v>
      </c>
      <c r="J366" s="5" t="s">
        <v>659</v>
      </c>
      <c r="K366" s="5" t="s">
        <v>659</v>
      </c>
      <c r="L366" s="5" t="s">
        <v>659</v>
      </c>
      <c r="M366" s="5" t="s">
        <v>659</v>
      </c>
      <c r="N366" s="5" t="s">
        <v>659</v>
      </c>
      <c r="O366" s="5" t="s">
        <v>659</v>
      </c>
      <c r="P366" s="5" t="s">
        <v>659</v>
      </c>
      <c r="Q366" s="5" t="s">
        <v>659</v>
      </c>
      <c r="R366" s="5" t="s">
        <v>659</v>
      </c>
      <c r="S366" s="32" t="s">
        <v>659</v>
      </c>
      <c r="T366" s="33" t="s">
        <v>1055</v>
      </c>
      <c r="U366" s="15">
        <v>36.72</v>
      </c>
      <c r="V366" s="15" t="s">
        <v>345</v>
      </c>
      <c r="W366" s="15" t="s">
        <v>1055</v>
      </c>
      <c r="X366" s="15">
        <v>36.72</v>
      </c>
      <c r="Y366" s="15" t="s">
        <v>345</v>
      </c>
      <c r="Z366" s="15" t="s">
        <v>1055</v>
      </c>
      <c r="AA366" s="15">
        <v>112.48</v>
      </c>
      <c r="AB366" s="15" t="s">
        <v>345</v>
      </c>
      <c r="AC366" s="15" t="s">
        <v>1055</v>
      </c>
      <c r="AD366" s="15">
        <v>232.83</v>
      </c>
      <c r="AE366" s="34" t="s">
        <v>345</v>
      </c>
      <c r="AF366" s="52" t="s">
        <v>2104</v>
      </c>
      <c r="AG366" s="15">
        <v>29</v>
      </c>
      <c r="AH366" s="15">
        <v>29</v>
      </c>
      <c r="AI366" s="15">
        <v>58</v>
      </c>
      <c r="AJ366" s="15">
        <v>116</v>
      </c>
      <c r="AK366" s="32" t="s">
        <v>1047</v>
      </c>
      <c r="AL366" s="27"/>
    </row>
    <row r="367" spans="1:38" ht="13.5" customHeight="1" x14ac:dyDescent="0.25">
      <c r="A367" s="3">
        <v>127</v>
      </c>
      <c r="B367" s="62"/>
      <c r="C367" s="62"/>
      <c r="D367" s="62"/>
      <c r="E367" s="62"/>
      <c r="F367" s="66"/>
      <c r="G367" s="26">
        <v>45990</v>
      </c>
      <c r="H367" s="31" t="s">
        <v>659</v>
      </c>
      <c r="I367" s="5" t="s">
        <v>659</v>
      </c>
      <c r="J367" s="5" t="s">
        <v>659</v>
      </c>
      <c r="K367" s="5" t="s">
        <v>659</v>
      </c>
      <c r="L367" s="5" t="s">
        <v>659</v>
      </c>
      <c r="M367" s="5" t="s">
        <v>659</v>
      </c>
      <c r="N367" s="5" t="s">
        <v>659</v>
      </c>
      <c r="O367" s="5" t="s">
        <v>659</v>
      </c>
      <c r="P367" s="5" t="s">
        <v>659</v>
      </c>
      <c r="Q367" s="5" t="s">
        <v>659</v>
      </c>
      <c r="R367" s="5" t="s">
        <v>659</v>
      </c>
      <c r="S367" s="32" t="s">
        <v>659</v>
      </c>
      <c r="T367" s="33" t="s">
        <v>1055</v>
      </c>
      <c r="U367" s="15">
        <v>25.92</v>
      </c>
      <c r="V367" s="15" t="s">
        <v>345</v>
      </c>
      <c r="W367" s="15" t="s">
        <v>1055</v>
      </c>
      <c r="X367" s="15">
        <v>25.92</v>
      </c>
      <c r="Y367" s="15" t="s">
        <v>345</v>
      </c>
      <c r="Z367" s="15" t="s">
        <v>1055</v>
      </c>
      <c r="AA367" s="15">
        <v>90.88</v>
      </c>
      <c r="AB367" s="15" t="s">
        <v>345</v>
      </c>
      <c r="AC367" s="15" t="s">
        <v>1055</v>
      </c>
      <c r="AD367" s="15">
        <v>189.59</v>
      </c>
      <c r="AE367" s="34" t="s">
        <v>345</v>
      </c>
      <c r="AF367" s="52" t="s">
        <v>2104</v>
      </c>
      <c r="AG367" s="15">
        <v>49</v>
      </c>
      <c r="AH367" s="15">
        <v>49</v>
      </c>
      <c r="AI367" s="15">
        <v>98</v>
      </c>
      <c r="AJ367" s="15">
        <v>196</v>
      </c>
      <c r="AK367" s="32" t="s">
        <v>1047</v>
      </c>
      <c r="AL367" s="27"/>
    </row>
    <row r="368" spans="1:38" ht="13.5" customHeight="1" x14ac:dyDescent="0.25">
      <c r="A368" s="3">
        <v>128</v>
      </c>
      <c r="B368" s="62" t="s">
        <v>79</v>
      </c>
      <c r="C368" s="62" t="s">
        <v>398</v>
      </c>
      <c r="D368" s="62" t="s">
        <v>54</v>
      </c>
      <c r="E368" s="62" t="s">
        <v>398</v>
      </c>
      <c r="F368" s="66">
        <v>45957</v>
      </c>
      <c r="G368" s="26">
        <v>45986</v>
      </c>
      <c r="H368" s="31" t="s">
        <v>659</v>
      </c>
      <c r="I368" s="5" t="s">
        <v>659</v>
      </c>
      <c r="J368" s="5" t="s">
        <v>659</v>
      </c>
      <c r="K368" s="5" t="s">
        <v>659</v>
      </c>
      <c r="L368" s="5" t="s">
        <v>659</v>
      </c>
      <c r="M368" s="5" t="s">
        <v>659</v>
      </c>
      <c r="N368" s="5" t="s">
        <v>659</v>
      </c>
      <c r="O368" s="5" t="s">
        <v>659</v>
      </c>
      <c r="P368" s="5" t="s">
        <v>659</v>
      </c>
      <c r="Q368" s="5" t="s">
        <v>659</v>
      </c>
      <c r="R368" s="5" t="s">
        <v>659</v>
      </c>
      <c r="S368" s="32" t="s">
        <v>659</v>
      </c>
      <c r="T368" s="33" t="s">
        <v>1073</v>
      </c>
      <c r="U368" s="15">
        <v>25.92</v>
      </c>
      <c r="V368" s="15" t="s">
        <v>95</v>
      </c>
      <c r="W368" s="15" t="s">
        <v>1073</v>
      </c>
      <c r="X368" s="15">
        <v>51.84</v>
      </c>
      <c r="Y368" s="15" t="s">
        <v>95</v>
      </c>
      <c r="Z368" s="15" t="s">
        <v>1073</v>
      </c>
      <c r="AA368" s="15">
        <v>87.67</v>
      </c>
      <c r="AB368" s="15" t="s">
        <v>95</v>
      </c>
      <c r="AC368" s="15" t="s">
        <v>1073</v>
      </c>
      <c r="AD368" s="15">
        <v>176.34</v>
      </c>
      <c r="AE368" s="34" t="s">
        <v>95</v>
      </c>
      <c r="AF368" s="52" t="s">
        <v>2105</v>
      </c>
      <c r="AG368" s="15">
        <v>48.85</v>
      </c>
      <c r="AH368" s="15">
        <v>48.85</v>
      </c>
      <c r="AI368" s="15">
        <v>97.7</v>
      </c>
      <c r="AJ368" s="15">
        <v>179.8</v>
      </c>
      <c r="AK368" s="32" t="s">
        <v>1047</v>
      </c>
      <c r="AL368" s="27"/>
    </row>
    <row r="369" spans="1:38" ht="13.5" customHeight="1" x14ac:dyDescent="0.25">
      <c r="A369" s="3">
        <v>128</v>
      </c>
      <c r="B369" s="62"/>
      <c r="C369" s="62"/>
      <c r="D369" s="62"/>
      <c r="E369" s="62"/>
      <c r="F369" s="67"/>
      <c r="G369" s="26">
        <v>45988</v>
      </c>
      <c r="H369" s="31" t="s">
        <v>659</v>
      </c>
      <c r="I369" s="5" t="s">
        <v>659</v>
      </c>
      <c r="J369" s="5" t="s">
        <v>659</v>
      </c>
      <c r="K369" s="5" t="s">
        <v>659</v>
      </c>
      <c r="L369" s="5" t="s">
        <v>659</v>
      </c>
      <c r="M369" s="5" t="s">
        <v>659</v>
      </c>
      <c r="N369" s="5" t="s">
        <v>659</v>
      </c>
      <c r="O369" s="5" t="s">
        <v>659</v>
      </c>
      <c r="P369" s="5" t="s">
        <v>659</v>
      </c>
      <c r="Q369" s="5" t="s">
        <v>659</v>
      </c>
      <c r="R369" s="5" t="s">
        <v>659</v>
      </c>
      <c r="S369" s="32" t="s">
        <v>659</v>
      </c>
      <c r="T369" s="33" t="s">
        <v>1070</v>
      </c>
      <c r="U369" s="15">
        <v>49.680000000000007</v>
      </c>
      <c r="V369" s="15" t="s">
        <v>401</v>
      </c>
      <c r="W369" s="15" t="s">
        <v>1070</v>
      </c>
      <c r="X369" s="15">
        <v>118.80000000000001</v>
      </c>
      <c r="Y369" s="15" t="s">
        <v>401</v>
      </c>
      <c r="Z369" s="15" t="s">
        <v>1070</v>
      </c>
      <c r="AA369" s="15">
        <v>151.84</v>
      </c>
      <c r="AB369" s="15" t="s">
        <v>401</v>
      </c>
      <c r="AC369" s="15" t="s">
        <v>1070</v>
      </c>
      <c r="AD369" s="15">
        <v>288.54000000000002</v>
      </c>
      <c r="AE369" s="34" t="s">
        <v>401</v>
      </c>
      <c r="AF369" s="52" t="s">
        <v>2105</v>
      </c>
      <c r="AG369" s="15">
        <v>48.85</v>
      </c>
      <c r="AH369" s="15">
        <v>48.85</v>
      </c>
      <c r="AI369" s="15">
        <v>97.7</v>
      </c>
      <c r="AJ369" s="15">
        <v>179.8</v>
      </c>
      <c r="AK369" s="32" t="s">
        <v>1047</v>
      </c>
      <c r="AL369" s="27"/>
    </row>
    <row r="370" spans="1:38" ht="13.5" customHeight="1" x14ac:dyDescent="0.25">
      <c r="A370" s="3">
        <v>128</v>
      </c>
      <c r="B370" s="62"/>
      <c r="C370" s="62"/>
      <c r="D370" s="62"/>
      <c r="E370" s="62"/>
      <c r="F370" s="67"/>
      <c r="G370" s="26">
        <v>45990</v>
      </c>
      <c r="H370" s="31" t="s">
        <v>659</v>
      </c>
      <c r="I370" s="5" t="s">
        <v>659</v>
      </c>
      <c r="J370" s="5" t="s">
        <v>659</v>
      </c>
      <c r="K370" s="5" t="s">
        <v>659</v>
      </c>
      <c r="L370" s="5" t="s">
        <v>659</v>
      </c>
      <c r="M370" s="5" t="s">
        <v>659</v>
      </c>
      <c r="N370" s="5" t="s">
        <v>659</v>
      </c>
      <c r="O370" s="5" t="s">
        <v>659</v>
      </c>
      <c r="P370" s="5" t="s">
        <v>659</v>
      </c>
      <c r="Q370" s="5" t="s">
        <v>659</v>
      </c>
      <c r="R370" s="5" t="s">
        <v>659</v>
      </c>
      <c r="S370" s="32" t="s">
        <v>659</v>
      </c>
      <c r="T370" s="33" t="s">
        <v>1076</v>
      </c>
      <c r="U370" s="15">
        <v>25.27</v>
      </c>
      <c r="V370" s="15" t="s">
        <v>95</v>
      </c>
      <c r="W370" s="15" t="s">
        <v>1076</v>
      </c>
      <c r="X370" s="15">
        <v>51.04</v>
      </c>
      <c r="Y370" s="15" t="s">
        <v>95</v>
      </c>
      <c r="Z370" s="15" t="s">
        <v>1076</v>
      </c>
      <c r="AA370" s="15">
        <v>77.86</v>
      </c>
      <c r="AB370" s="15" t="s">
        <v>95</v>
      </c>
      <c r="AC370" s="15" t="s">
        <v>1076</v>
      </c>
      <c r="AD370" s="15">
        <v>158.72999999999999</v>
      </c>
      <c r="AE370" s="34" t="s">
        <v>95</v>
      </c>
      <c r="AF370" s="52" t="s">
        <v>2106</v>
      </c>
      <c r="AG370" s="15">
        <v>77.45</v>
      </c>
      <c r="AH370" s="15">
        <v>77.45</v>
      </c>
      <c r="AI370" s="15">
        <v>154.9</v>
      </c>
      <c r="AJ370" s="15">
        <v>285</v>
      </c>
      <c r="AK370" s="32" t="s">
        <v>1047</v>
      </c>
      <c r="AL370" s="27"/>
    </row>
    <row r="371" spans="1:38" ht="13.5" customHeight="1" x14ac:dyDescent="0.25">
      <c r="A371" s="3">
        <v>129</v>
      </c>
      <c r="B371" s="62" t="s">
        <v>15</v>
      </c>
      <c r="C371" s="62" t="s">
        <v>134</v>
      </c>
      <c r="D371" s="62" t="s">
        <v>10</v>
      </c>
      <c r="E371" s="62" t="s">
        <v>134</v>
      </c>
      <c r="F371" s="66">
        <v>45969</v>
      </c>
      <c r="G371" s="26">
        <v>45997</v>
      </c>
      <c r="H371" s="31" t="s">
        <v>659</v>
      </c>
      <c r="I371" s="5" t="s">
        <v>659</v>
      </c>
      <c r="J371" s="5" t="s">
        <v>659</v>
      </c>
      <c r="K371" s="5" t="s">
        <v>659</v>
      </c>
      <c r="L371" s="5" t="s">
        <v>659</v>
      </c>
      <c r="M371" s="5" t="s">
        <v>659</v>
      </c>
      <c r="N371" s="5" t="s">
        <v>659</v>
      </c>
      <c r="O371" s="5" t="s">
        <v>659</v>
      </c>
      <c r="P371" s="5" t="s">
        <v>659</v>
      </c>
      <c r="Q371" s="5" t="s">
        <v>659</v>
      </c>
      <c r="R371" s="5" t="s">
        <v>659</v>
      </c>
      <c r="S371" s="32" t="s">
        <v>659</v>
      </c>
      <c r="T371" s="33" t="s">
        <v>1314</v>
      </c>
      <c r="U371" s="15">
        <v>126.26</v>
      </c>
      <c r="V371" s="15" t="s">
        <v>345</v>
      </c>
      <c r="W371" s="15" t="s">
        <v>1314</v>
      </c>
      <c r="X371" s="15">
        <v>126.26</v>
      </c>
      <c r="Y371" s="15" t="s">
        <v>345</v>
      </c>
      <c r="Z371" s="15" t="s">
        <v>1314</v>
      </c>
      <c r="AA371" s="15">
        <v>297.06</v>
      </c>
      <c r="AB371" s="15" t="s">
        <v>345</v>
      </c>
      <c r="AC371" s="15" t="s">
        <v>1314</v>
      </c>
      <c r="AD371" s="15">
        <v>577.64</v>
      </c>
      <c r="AE371" s="34" t="s">
        <v>345</v>
      </c>
      <c r="AF371" s="33" t="s">
        <v>1312</v>
      </c>
      <c r="AG371" s="15">
        <v>59.9</v>
      </c>
      <c r="AH371" s="15">
        <v>59.9</v>
      </c>
      <c r="AI371" s="15">
        <v>119.8</v>
      </c>
      <c r="AJ371" s="15">
        <v>119.8</v>
      </c>
      <c r="AK371" s="32" t="s">
        <v>199</v>
      </c>
      <c r="AL371" s="27"/>
    </row>
    <row r="372" spans="1:38" ht="13.5" customHeight="1" x14ac:dyDescent="0.25">
      <c r="A372" s="3">
        <v>129</v>
      </c>
      <c r="B372" s="62"/>
      <c r="C372" s="62"/>
      <c r="D372" s="62"/>
      <c r="E372" s="62"/>
      <c r="F372" s="66"/>
      <c r="G372" s="26">
        <v>45999</v>
      </c>
      <c r="H372" s="31" t="s">
        <v>659</v>
      </c>
      <c r="I372" s="5" t="s">
        <v>659</v>
      </c>
      <c r="J372" s="5" t="s">
        <v>659</v>
      </c>
      <c r="K372" s="5" t="s">
        <v>659</v>
      </c>
      <c r="L372" s="5" t="s">
        <v>659</v>
      </c>
      <c r="M372" s="5" t="s">
        <v>659</v>
      </c>
      <c r="N372" s="5" t="s">
        <v>659</v>
      </c>
      <c r="O372" s="5" t="s">
        <v>659</v>
      </c>
      <c r="P372" s="5" t="s">
        <v>659</v>
      </c>
      <c r="Q372" s="5" t="s">
        <v>659</v>
      </c>
      <c r="R372" s="5" t="s">
        <v>659</v>
      </c>
      <c r="S372" s="32" t="s">
        <v>659</v>
      </c>
      <c r="T372" s="33" t="s">
        <v>1311</v>
      </c>
      <c r="U372" s="15">
        <v>106.98</v>
      </c>
      <c r="V372" s="15" t="s">
        <v>368</v>
      </c>
      <c r="W372" s="15" t="s">
        <v>1311</v>
      </c>
      <c r="X372" s="15">
        <v>106.98</v>
      </c>
      <c r="Y372" s="15" t="s">
        <v>368</v>
      </c>
      <c r="Z372" s="15" t="s">
        <v>1311</v>
      </c>
      <c r="AA372" s="15">
        <v>260.76</v>
      </c>
      <c r="AB372" s="15" t="s">
        <v>368</v>
      </c>
      <c r="AC372" s="15" t="s">
        <v>1311</v>
      </c>
      <c r="AD372" s="15">
        <v>508.92</v>
      </c>
      <c r="AE372" s="34" t="s">
        <v>368</v>
      </c>
      <c r="AF372" s="33" t="s">
        <v>1312</v>
      </c>
      <c r="AG372" s="15">
        <v>34.9</v>
      </c>
      <c r="AH372" s="15">
        <v>34.9</v>
      </c>
      <c r="AI372" s="15">
        <v>69.8</v>
      </c>
      <c r="AJ372" s="15">
        <v>69.8</v>
      </c>
      <c r="AK372" s="32" t="s">
        <v>199</v>
      </c>
      <c r="AL372" s="27"/>
    </row>
    <row r="373" spans="1:38" ht="13.5" customHeight="1" x14ac:dyDescent="0.25">
      <c r="A373" s="3">
        <v>129</v>
      </c>
      <c r="B373" s="62"/>
      <c r="C373" s="62"/>
      <c r="D373" s="62"/>
      <c r="E373" s="62"/>
      <c r="F373" s="66"/>
      <c r="G373" s="26">
        <v>46001</v>
      </c>
      <c r="H373" s="31" t="s">
        <v>659</v>
      </c>
      <c r="I373" s="5" t="s">
        <v>659</v>
      </c>
      <c r="J373" s="5" t="s">
        <v>659</v>
      </c>
      <c r="K373" s="5" t="s">
        <v>659</v>
      </c>
      <c r="L373" s="5" t="s">
        <v>659</v>
      </c>
      <c r="M373" s="5" t="s">
        <v>659</v>
      </c>
      <c r="N373" s="5" t="s">
        <v>659</v>
      </c>
      <c r="O373" s="5" t="s">
        <v>659</v>
      </c>
      <c r="P373" s="5" t="s">
        <v>659</v>
      </c>
      <c r="Q373" s="5" t="s">
        <v>659</v>
      </c>
      <c r="R373" s="5" t="s">
        <v>659</v>
      </c>
      <c r="S373" s="32" t="s">
        <v>659</v>
      </c>
      <c r="T373" s="33" t="s">
        <v>1311</v>
      </c>
      <c r="U373" s="15">
        <v>106.98</v>
      </c>
      <c r="V373" s="15" t="s">
        <v>368</v>
      </c>
      <c r="W373" s="15" t="s">
        <v>1311</v>
      </c>
      <c r="X373" s="15">
        <v>106.98</v>
      </c>
      <c r="Y373" s="15" t="s">
        <v>368</v>
      </c>
      <c r="Z373" s="15" t="s">
        <v>1311</v>
      </c>
      <c r="AA373" s="15">
        <v>257.93</v>
      </c>
      <c r="AB373" s="15" t="s">
        <v>368</v>
      </c>
      <c r="AC373" s="15" t="s">
        <v>1311</v>
      </c>
      <c r="AD373" s="15">
        <v>504.94</v>
      </c>
      <c r="AE373" s="34" t="s">
        <v>368</v>
      </c>
      <c r="AF373" s="33" t="s">
        <v>1315</v>
      </c>
      <c r="AG373" s="15">
        <v>24.9</v>
      </c>
      <c r="AH373" s="15">
        <v>24.9</v>
      </c>
      <c r="AI373" s="15">
        <v>49.8</v>
      </c>
      <c r="AJ373" s="15">
        <v>49.8</v>
      </c>
      <c r="AK373" s="32" t="s">
        <v>199</v>
      </c>
      <c r="AL373" s="27"/>
    </row>
    <row r="374" spans="1:38" ht="13.5" customHeight="1" x14ac:dyDescent="0.25">
      <c r="A374" s="3">
        <v>130</v>
      </c>
      <c r="B374" s="60" t="s">
        <v>29</v>
      </c>
      <c r="C374" s="60" t="s">
        <v>780</v>
      </c>
      <c r="D374" s="60" t="s">
        <v>16</v>
      </c>
      <c r="E374" s="60" t="s">
        <v>192</v>
      </c>
      <c r="F374" s="64">
        <v>45953</v>
      </c>
      <c r="G374" s="13">
        <v>45982</v>
      </c>
      <c r="H374" s="31" t="s">
        <v>822</v>
      </c>
      <c r="I374" s="5">
        <v>79.66</v>
      </c>
      <c r="J374" s="5" t="s">
        <v>823</v>
      </c>
      <c r="K374" s="5" t="s">
        <v>818</v>
      </c>
      <c r="L374" s="5">
        <v>108.97</v>
      </c>
      <c r="M374" s="5" t="s">
        <v>174</v>
      </c>
      <c r="N374" s="5" t="s">
        <v>818</v>
      </c>
      <c r="O374" s="5">
        <v>298.66000000000003</v>
      </c>
      <c r="P374" s="5" t="s">
        <v>825</v>
      </c>
      <c r="Q374" s="5" t="s">
        <v>822</v>
      </c>
      <c r="R374" s="5">
        <v>495.65</v>
      </c>
      <c r="S374" s="32" t="s">
        <v>95</v>
      </c>
      <c r="T374" s="31" t="s">
        <v>830</v>
      </c>
      <c r="U374" s="5">
        <v>195.99</v>
      </c>
      <c r="V374" s="5" t="s">
        <v>89</v>
      </c>
      <c r="W374" s="5" t="s">
        <v>830</v>
      </c>
      <c r="X374" s="5">
        <v>195.99</v>
      </c>
      <c r="Y374" s="5" t="s">
        <v>89</v>
      </c>
      <c r="Z374" s="5" t="s">
        <v>830</v>
      </c>
      <c r="AA374" s="5">
        <v>384.99</v>
      </c>
      <c r="AB374" s="5" t="s">
        <v>89</v>
      </c>
      <c r="AC374" s="5" t="s">
        <v>830</v>
      </c>
      <c r="AD374" s="5">
        <v>701.99</v>
      </c>
      <c r="AE374" s="32" t="s">
        <v>96</v>
      </c>
      <c r="AF374" s="31" t="s">
        <v>831</v>
      </c>
      <c r="AG374" s="5">
        <v>28.66</v>
      </c>
      <c r="AH374" s="5">
        <v>28.66</v>
      </c>
      <c r="AI374" s="5">
        <v>57.31</v>
      </c>
      <c r="AJ374" s="5">
        <v>86.01</v>
      </c>
      <c r="AK374" s="32" t="s">
        <v>821</v>
      </c>
      <c r="AL374" s="27"/>
    </row>
    <row r="375" spans="1:38" ht="13.5" customHeight="1" x14ac:dyDescent="0.25">
      <c r="A375" s="3">
        <v>130</v>
      </c>
      <c r="B375" s="60"/>
      <c r="C375" s="60"/>
      <c r="D375" s="60"/>
      <c r="E375" s="60"/>
      <c r="F375" s="65"/>
      <c r="G375" s="13">
        <v>45984</v>
      </c>
      <c r="H375" s="31" t="s">
        <v>832</v>
      </c>
      <c r="I375" s="5">
        <v>87.02</v>
      </c>
      <c r="J375" s="5" t="s">
        <v>95</v>
      </c>
      <c r="K375" s="5" t="s">
        <v>818</v>
      </c>
      <c r="L375" s="5">
        <v>114.97</v>
      </c>
      <c r="M375" s="5" t="s">
        <v>174</v>
      </c>
      <c r="N375" s="5" t="s">
        <v>818</v>
      </c>
      <c r="O375" s="5">
        <v>310.86</v>
      </c>
      <c r="P375" s="5" t="s">
        <v>825</v>
      </c>
      <c r="Q375" s="5" t="s">
        <v>818</v>
      </c>
      <c r="R375" s="5">
        <v>601.72</v>
      </c>
      <c r="S375" s="32" t="s">
        <v>825</v>
      </c>
      <c r="T375" s="31" t="s">
        <v>826</v>
      </c>
      <c r="U375" s="5">
        <v>231.99</v>
      </c>
      <c r="V375" s="5" t="s">
        <v>89</v>
      </c>
      <c r="W375" s="5" t="s">
        <v>826</v>
      </c>
      <c r="X375" s="5">
        <v>231.99</v>
      </c>
      <c r="Y375" s="5" t="s">
        <v>89</v>
      </c>
      <c r="Z375" s="5" t="s">
        <v>826</v>
      </c>
      <c r="AA375" s="5">
        <v>457.99</v>
      </c>
      <c r="AB375" s="5" t="s">
        <v>96</v>
      </c>
      <c r="AC375" s="5" t="s">
        <v>826</v>
      </c>
      <c r="AD375" s="5">
        <v>880.99</v>
      </c>
      <c r="AE375" s="32" t="s">
        <v>96</v>
      </c>
      <c r="AF375" s="31" t="s">
        <v>831</v>
      </c>
      <c r="AG375" s="5">
        <v>24.59</v>
      </c>
      <c r="AH375" s="5">
        <v>24.59</v>
      </c>
      <c r="AI375" s="5">
        <v>49.17</v>
      </c>
      <c r="AJ375" s="5">
        <v>75.900000000000006</v>
      </c>
      <c r="AK375" s="32" t="s">
        <v>821</v>
      </c>
      <c r="AL375" s="27"/>
    </row>
    <row r="376" spans="1:38" ht="13.5" customHeight="1" x14ac:dyDescent="0.25">
      <c r="A376" s="3">
        <v>130</v>
      </c>
      <c r="B376" s="60"/>
      <c r="C376" s="60"/>
      <c r="D376" s="60"/>
      <c r="E376" s="60"/>
      <c r="F376" s="65"/>
      <c r="G376" s="13">
        <v>45986</v>
      </c>
      <c r="H376" s="31" t="s">
        <v>833</v>
      </c>
      <c r="I376" s="5">
        <v>115.29</v>
      </c>
      <c r="J376" s="5" t="s">
        <v>825</v>
      </c>
      <c r="K376" s="5" t="s">
        <v>818</v>
      </c>
      <c r="L376" s="5">
        <v>107.97</v>
      </c>
      <c r="M376" s="5" t="s">
        <v>174</v>
      </c>
      <c r="N376" s="5" t="s">
        <v>818</v>
      </c>
      <c r="O376" s="5">
        <v>298.86</v>
      </c>
      <c r="P376" s="5" t="s">
        <v>825</v>
      </c>
      <c r="Q376" s="5" t="s">
        <v>833</v>
      </c>
      <c r="R376" s="5">
        <v>572.22</v>
      </c>
      <c r="S376" s="32" t="s">
        <v>808</v>
      </c>
      <c r="T376" s="31" t="s">
        <v>820</v>
      </c>
      <c r="U376" s="5">
        <v>195.99</v>
      </c>
      <c r="V376" s="5" t="s">
        <v>89</v>
      </c>
      <c r="W376" s="5" t="s">
        <v>820</v>
      </c>
      <c r="X376" s="5">
        <v>195.99</v>
      </c>
      <c r="Y376" s="5" t="s">
        <v>89</v>
      </c>
      <c r="Z376" s="5" t="s">
        <v>826</v>
      </c>
      <c r="AA376" s="5">
        <v>384.99</v>
      </c>
      <c r="AB376" s="5" t="s">
        <v>88</v>
      </c>
      <c r="AC376" s="5" t="s">
        <v>827</v>
      </c>
      <c r="AD376" s="5">
        <v>701.99</v>
      </c>
      <c r="AE376" s="32" t="s">
        <v>96</v>
      </c>
      <c r="AF376" s="31" t="s">
        <v>831</v>
      </c>
      <c r="AG376" s="5">
        <v>24.59</v>
      </c>
      <c r="AH376" s="5">
        <v>24.59</v>
      </c>
      <c r="AI376" s="5">
        <v>49.17</v>
      </c>
      <c r="AJ376" s="5">
        <v>75.900000000000006</v>
      </c>
      <c r="AK376" s="32" t="s">
        <v>821</v>
      </c>
      <c r="AL376" s="27"/>
    </row>
    <row r="377" spans="1:38" ht="13.5" customHeight="1" x14ac:dyDescent="0.25">
      <c r="A377" s="3">
        <v>131</v>
      </c>
      <c r="B377" s="60" t="s">
        <v>82</v>
      </c>
      <c r="C377" s="60" t="s">
        <v>899</v>
      </c>
      <c r="D377" s="60" t="s">
        <v>83</v>
      </c>
      <c r="E377" s="60" t="s">
        <v>899</v>
      </c>
      <c r="F377" s="64">
        <v>45949</v>
      </c>
      <c r="G377" s="13">
        <v>45978</v>
      </c>
      <c r="H377" s="31" t="s">
        <v>659</v>
      </c>
      <c r="I377" s="5" t="s">
        <v>659</v>
      </c>
      <c r="J377" s="5" t="s">
        <v>659</v>
      </c>
      <c r="K377" s="5" t="s">
        <v>659</v>
      </c>
      <c r="L377" s="5" t="s">
        <v>659</v>
      </c>
      <c r="M377" s="5" t="s">
        <v>659</v>
      </c>
      <c r="N377" s="5" t="s">
        <v>953</v>
      </c>
      <c r="O377" s="5">
        <v>452.02</v>
      </c>
      <c r="P377" s="5" t="s">
        <v>952</v>
      </c>
      <c r="Q377" s="5" t="s">
        <v>953</v>
      </c>
      <c r="R377" s="5">
        <v>838.1</v>
      </c>
      <c r="S377" s="32" t="s">
        <v>952</v>
      </c>
      <c r="T377" s="31" t="s">
        <v>950</v>
      </c>
      <c r="U377" s="5">
        <v>128.97</v>
      </c>
      <c r="V377" s="5" t="s">
        <v>368</v>
      </c>
      <c r="W377" s="5" t="s">
        <v>954</v>
      </c>
      <c r="X377" s="5">
        <v>128.97</v>
      </c>
      <c r="Y377" s="5" t="s">
        <v>368</v>
      </c>
      <c r="Z377" s="5" t="s">
        <v>115</v>
      </c>
      <c r="AA377" s="5" t="s">
        <v>115</v>
      </c>
      <c r="AB377" s="5" t="s">
        <v>115</v>
      </c>
      <c r="AC377" s="5" t="s">
        <v>115</v>
      </c>
      <c r="AD377" s="5" t="s">
        <v>115</v>
      </c>
      <c r="AE377" s="32" t="s">
        <v>115</v>
      </c>
      <c r="AF377" s="33" t="s">
        <v>2025</v>
      </c>
      <c r="AG377" s="15">
        <v>73</v>
      </c>
      <c r="AH377" s="15">
        <v>73</v>
      </c>
      <c r="AI377" s="15">
        <v>146</v>
      </c>
      <c r="AJ377" s="15">
        <v>219</v>
      </c>
      <c r="AK377" s="32" t="s">
        <v>946</v>
      </c>
      <c r="AL377" s="27"/>
    </row>
    <row r="378" spans="1:38" ht="13.5" customHeight="1" x14ac:dyDescent="0.25">
      <c r="A378" s="3">
        <v>131</v>
      </c>
      <c r="B378" s="60"/>
      <c r="C378" s="60"/>
      <c r="D378" s="60"/>
      <c r="E378" s="60"/>
      <c r="F378" s="65"/>
      <c r="G378" s="13">
        <v>45980</v>
      </c>
      <c r="H378" s="31" t="s">
        <v>955</v>
      </c>
      <c r="I378" s="5">
        <v>74.14</v>
      </c>
      <c r="J378" s="5" t="s">
        <v>943</v>
      </c>
      <c r="K378" s="5" t="s">
        <v>659</v>
      </c>
      <c r="L378" s="5" t="s">
        <v>659</v>
      </c>
      <c r="M378" s="5" t="s">
        <v>659</v>
      </c>
      <c r="N378" s="5" t="s">
        <v>953</v>
      </c>
      <c r="O378" s="5">
        <v>452.02</v>
      </c>
      <c r="P378" s="5" t="s">
        <v>952</v>
      </c>
      <c r="Q378" s="5" t="s">
        <v>953</v>
      </c>
      <c r="R378" s="5">
        <v>838.1</v>
      </c>
      <c r="S378" s="32" t="s">
        <v>952</v>
      </c>
      <c r="T378" s="31" t="s">
        <v>950</v>
      </c>
      <c r="U378" s="5">
        <v>128.97</v>
      </c>
      <c r="V378" s="5" t="s">
        <v>368</v>
      </c>
      <c r="W378" s="5" t="s">
        <v>950</v>
      </c>
      <c r="X378" s="5">
        <v>128.97</v>
      </c>
      <c r="Y378" s="5" t="s">
        <v>368</v>
      </c>
      <c r="Z378" s="5" t="s">
        <v>115</v>
      </c>
      <c r="AA378" s="5" t="s">
        <v>115</v>
      </c>
      <c r="AB378" s="5" t="s">
        <v>115</v>
      </c>
      <c r="AC378" s="5" t="s">
        <v>115</v>
      </c>
      <c r="AD378" s="5" t="s">
        <v>115</v>
      </c>
      <c r="AE378" s="32" t="s">
        <v>115</v>
      </c>
      <c r="AF378" s="31" t="s">
        <v>2024</v>
      </c>
      <c r="AG378" s="5">
        <v>80</v>
      </c>
      <c r="AH378" s="15">
        <v>80</v>
      </c>
      <c r="AI378" s="5">
        <v>160</v>
      </c>
      <c r="AJ378" s="5">
        <v>240</v>
      </c>
      <c r="AK378" s="32" t="s">
        <v>946</v>
      </c>
      <c r="AL378" s="27"/>
    </row>
    <row r="379" spans="1:38" ht="13.5" customHeight="1" x14ac:dyDescent="0.25">
      <c r="A379" s="3">
        <v>131</v>
      </c>
      <c r="B379" s="60"/>
      <c r="C379" s="60"/>
      <c r="D379" s="60"/>
      <c r="E379" s="60"/>
      <c r="F379" s="65"/>
      <c r="G379" s="13">
        <v>45982</v>
      </c>
      <c r="H379" s="31" t="s">
        <v>659</v>
      </c>
      <c r="I379" s="5" t="s">
        <v>659</v>
      </c>
      <c r="J379" s="5" t="s">
        <v>659</v>
      </c>
      <c r="K379" s="5" t="s">
        <v>659</v>
      </c>
      <c r="L379" s="5" t="s">
        <v>659</v>
      </c>
      <c r="M379" s="5" t="s">
        <v>659</v>
      </c>
      <c r="N379" s="5" t="s">
        <v>953</v>
      </c>
      <c r="O379" s="5">
        <v>590.02</v>
      </c>
      <c r="P379" s="5" t="s">
        <v>952</v>
      </c>
      <c r="Q379" s="5" t="s">
        <v>953</v>
      </c>
      <c r="R379" s="5" t="s">
        <v>957</v>
      </c>
      <c r="S379" s="32" t="s">
        <v>952</v>
      </c>
      <c r="T379" s="31" t="s">
        <v>956</v>
      </c>
      <c r="U379" s="5">
        <v>150.97</v>
      </c>
      <c r="V379" s="5" t="s">
        <v>368</v>
      </c>
      <c r="W379" s="5" t="s">
        <v>956</v>
      </c>
      <c r="X379" s="5">
        <v>150.97</v>
      </c>
      <c r="Y379" s="5" t="s">
        <v>368</v>
      </c>
      <c r="Z379" s="5" t="s">
        <v>115</v>
      </c>
      <c r="AA379" s="5" t="s">
        <v>115</v>
      </c>
      <c r="AB379" s="5" t="s">
        <v>115</v>
      </c>
      <c r="AC379" s="5" t="s">
        <v>115</v>
      </c>
      <c r="AD379" s="5" t="s">
        <v>115</v>
      </c>
      <c r="AE379" s="32" t="s">
        <v>115</v>
      </c>
      <c r="AF379" s="31" t="s">
        <v>2107</v>
      </c>
      <c r="AG379" s="5">
        <v>80</v>
      </c>
      <c r="AH379" s="5">
        <v>80</v>
      </c>
      <c r="AI379" s="5">
        <v>160</v>
      </c>
      <c r="AJ379" s="5">
        <v>240</v>
      </c>
      <c r="AK379" s="32" t="s">
        <v>946</v>
      </c>
      <c r="AL379" s="27"/>
    </row>
    <row r="380" spans="1:38" ht="13.5" customHeight="1" x14ac:dyDescent="0.25">
      <c r="A380" s="3">
        <v>132</v>
      </c>
      <c r="B380" s="60" t="s">
        <v>31</v>
      </c>
      <c r="C380" s="60" t="s">
        <v>642</v>
      </c>
      <c r="D380" s="60" t="s">
        <v>32</v>
      </c>
      <c r="E380" s="60" t="s">
        <v>642</v>
      </c>
      <c r="F380" s="64">
        <v>45949</v>
      </c>
      <c r="G380" s="13">
        <v>45978</v>
      </c>
      <c r="H380" s="31" t="s">
        <v>659</v>
      </c>
      <c r="I380" s="5" t="s">
        <v>659</v>
      </c>
      <c r="J380" s="5" t="s">
        <v>659</v>
      </c>
      <c r="K380" s="5" t="s">
        <v>659</v>
      </c>
      <c r="L380" s="5" t="s">
        <v>659</v>
      </c>
      <c r="M380" s="5" t="s">
        <v>659</v>
      </c>
      <c r="N380" s="5" t="s">
        <v>659</v>
      </c>
      <c r="O380" s="5" t="s">
        <v>659</v>
      </c>
      <c r="P380" s="5" t="s">
        <v>659</v>
      </c>
      <c r="Q380" s="5" t="s">
        <v>659</v>
      </c>
      <c r="R380" s="5" t="s">
        <v>659</v>
      </c>
      <c r="S380" s="32" t="s">
        <v>659</v>
      </c>
      <c r="T380" s="31" t="s">
        <v>671</v>
      </c>
      <c r="U380" s="5">
        <v>54.06</v>
      </c>
      <c r="V380" s="5" t="s">
        <v>666</v>
      </c>
      <c r="W380" s="5" t="s">
        <v>671</v>
      </c>
      <c r="X380" s="5">
        <v>54.06</v>
      </c>
      <c r="Y380" s="5" t="s">
        <v>666</v>
      </c>
      <c r="Z380" s="5" t="s">
        <v>671</v>
      </c>
      <c r="AA380" s="5">
        <v>168</v>
      </c>
      <c r="AB380" s="5" t="s">
        <v>201</v>
      </c>
      <c r="AC380" s="5" t="s">
        <v>671</v>
      </c>
      <c r="AD380" s="5">
        <v>312</v>
      </c>
      <c r="AE380" s="32" t="s">
        <v>201</v>
      </c>
      <c r="AF380" s="31" t="s">
        <v>673</v>
      </c>
      <c r="AG380" s="5">
        <v>13.6</v>
      </c>
      <c r="AH380" s="5">
        <v>13.6</v>
      </c>
      <c r="AI380" s="5">
        <v>27.2</v>
      </c>
      <c r="AJ380" s="5">
        <v>39.9</v>
      </c>
      <c r="AK380" s="32" t="s">
        <v>672</v>
      </c>
      <c r="AL380" s="27"/>
    </row>
    <row r="381" spans="1:38" ht="13.5" customHeight="1" x14ac:dyDescent="0.25">
      <c r="A381" s="3">
        <v>132</v>
      </c>
      <c r="B381" s="60"/>
      <c r="C381" s="60"/>
      <c r="D381" s="60"/>
      <c r="E381" s="60"/>
      <c r="F381" s="64"/>
      <c r="G381" s="13">
        <v>45980</v>
      </c>
      <c r="H381" s="31" t="s">
        <v>659</v>
      </c>
      <c r="I381" s="5" t="s">
        <v>659</v>
      </c>
      <c r="J381" s="5" t="s">
        <v>659</v>
      </c>
      <c r="K381" s="5" t="s">
        <v>659</v>
      </c>
      <c r="L381" s="5" t="s">
        <v>659</v>
      </c>
      <c r="M381" s="5" t="s">
        <v>659</v>
      </c>
      <c r="N381" s="5" t="s">
        <v>659</v>
      </c>
      <c r="O381" s="5" t="s">
        <v>659</v>
      </c>
      <c r="P381" s="5" t="s">
        <v>659</v>
      </c>
      <c r="Q381" s="5" t="s">
        <v>659</v>
      </c>
      <c r="R381" s="5" t="s">
        <v>659</v>
      </c>
      <c r="S381" s="32" t="s">
        <v>659</v>
      </c>
      <c r="T381" s="31" t="s">
        <v>671</v>
      </c>
      <c r="U381" s="5">
        <v>63.79</v>
      </c>
      <c r="V381" s="5" t="s">
        <v>666</v>
      </c>
      <c r="W381" s="5" t="s">
        <v>671</v>
      </c>
      <c r="X381" s="5">
        <v>63.79</v>
      </c>
      <c r="Y381" s="5" t="s">
        <v>666</v>
      </c>
      <c r="Z381" s="5" t="s">
        <v>671</v>
      </c>
      <c r="AA381" s="5">
        <v>196.91</v>
      </c>
      <c r="AB381" s="5" t="s">
        <v>196</v>
      </c>
      <c r="AC381" s="5" t="s">
        <v>671</v>
      </c>
      <c r="AD381" s="5">
        <v>354</v>
      </c>
      <c r="AE381" s="32" t="s">
        <v>201</v>
      </c>
      <c r="AF381" s="31" t="s">
        <v>673</v>
      </c>
      <c r="AG381" s="5">
        <v>13.6</v>
      </c>
      <c r="AH381" s="5">
        <v>13.6</v>
      </c>
      <c r="AI381" s="5">
        <v>27.2</v>
      </c>
      <c r="AJ381" s="5">
        <v>39.9</v>
      </c>
      <c r="AK381" s="32" t="s">
        <v>672</v>
      </c>
      <c r="AL381" s="27"/>
    </row>
    <row r="382" spans="1:38" ht="13.5" customHeight="1" x14ac:dyDescent="0.25">
      <c r="A382" s="3">
        <v>132</v>
      </c>
      <c r="B382" s="60"/>
      <c r="C382" s="60"/>
      <c r="D382" s="60"/>
      <c r="E382" s="60"/>
      <c r="F382" s="64"/>
      <c r="G382" s="13">
        <v>45982</v>
      </c>
      <c r="H382" s="31" t="s">
        <v>659</v>
      </c>
      <c r="I382" s="5" t="s">
        <v>659</v>
      </c>
      <c r="J382" s="5" t="s">
        <v>659</v>
      </c>
      <c r="K382" s="5" t="s">
        <v>659</v>
      </c>
      <c r="L382" s="5" t="s">
        <v>659</v>
      </c>
      <c r="M382" s="5" t="s">
        <v>659</v>
      </c>
      <c r="N382" s="5" t="s">
        <v>659</v>
      </c>
      <c r="O382" s="5" t="s">
        <v>659</v>
      </c>
      <c r="P382" s="5" t="s">
        <v>659</v>
      </c>
      <c r="Q382" s="5" t="s">
        <v>659</v>
      </c>
      <c r="R382" s="5" t="s">
        <v>659</v>
      </c>
      <c r="S382" s="32" t="s">
        <v>659</v>
      </c>
      <c r="T382" s="31" t="s">
        <v>671</v>
      </c>
      <c r="U382" s="5">
        <v>63.79</v>
      </c>
      <c r="V382" s="5" t="s">
        <v>666</v>
      </c>
      <c r="W382" s="5" t="s">
        <v>671</v>
      </c>
      <c r="X382" s="5">
        <v>63.79</v>
      </c>
      <c r="Y382" s="5" t="s">
        <v>666</v>
      </c>
      <c r="Z382" s="5" t="s">
        <v>671</v>
      </c>
      <c r="AA382" s="5">
        <v>184</v>
      </c>
      <c r="AB382" s="5" t="s">
        <v>201</v>
      </c>
      <c r="AC382" s="5" t="s">
        <v>671</v>
      </c>
      <c r="AD382" s="5">
        <v>376.39</v>
      </c>
      <c r="AE382" s="32" t="s">
        <v>201</v>
      </c>
      <c r="AF382" s="31" t="s">
        <v>673</v>
      </c>
      <c r="AG382" s="5">
        <v>13.6</v>
      </c>
      <c r="AH382" s="5">
        <v>13.6</v>
      </c>
      <c r="AI382" s="5">
        <v>27.2</v>
      </c>
      <c r="AJ382" s="5">
        <v>39.9</v>
      </c>
      <c r="AK382" s="32" t="s">
        <v>672</v>
      </c>
      <c r="AL382" s="27"/>
    </row>
    <row r="383" spans="1:38" ht="13.5" customHeight="1" x14ac:dyDescent="0.25">
      <c r="A383" s="3">
        <v>133</v>
      </c>
      <c r="B383" s="60" t="s">
        <v>17</v>
      </c>
      <c r="C383" s="60" t="s">
        <v>87</v>
      </c>
      <c r="D383" s="60" t="s">
        <v>65</v>
      </c>
      <c r="E383" s="60" t="s">
        <v>87</v>
      </c>
      <c r="F383" s="64">
        <v>45942</v>
      </c>
      <c r="G383" s="13">
        <v>45971</v>
      </c>
      <c r="H383" s="31" t="s">
        <v>172</v>
      </c>
      <c r="I383" s="5">
        <v>21.88</v>
      </c>
      <c r="J383" s="5" t="s">
        <v>104</v>
      </c>
      <c r="K383" s="5" t="s">
        <v>173</v>
      </c>
      <c r="L383" s="5">
        <v>46.97</v>
      </c>
      <c r="M383" s="5" t="s">
        <v>174</v>
      </c>
      <c r="N383" s="5" t="s">
        <v>171</v>
      </c>
      <c r="O383" s="5">
        <v>104.09</v>
      </c>
      <c r="P383" s="5" t="s">
        <v>89</v>
      </c>
      <c r="Q383" s="5" t="s">
        <v>175</v>
      </c>
      <c r="R383" s="5">
        <v>205.87</v>
      </c>
      <c r="S383" s="32" t="s">
        <v>89</v>
      </c>
      <c r="T383" s="31" t="s">
        <v>172</v>
      </c>
      <c r="U383" s="5">
        <v>21.88</v>
      </c>
      <c r="V383" s="5" t="s">
        <v>104</v>
      </c>
      <c r="W383" s="5" t="s">
        <v>173</v>
      </c>
      <c r="X383" s="5">
        <v>46.97</v>
      </c>
      <c r="Y383" s="5" t="s">
        <v>174</v>
      </c>
      <c r="Z383" s="5" t="s">
        <v>171</v>
      </c>
      <c r="AA383" s="5">
        <v>104.09</v>
      </c>
      <c r="AB383" s="5" t="s">
        <v>89</v>
      </c>
      <c r="AC383" s="5" t="s">
        <v>175</v>
      </c>
      <c r="AD383" s="5">
        <v>205.87</v>
      </c>
      <c r="AE383" s="32" t="s">
        <v>89</v>
      </c>
      <c r="AF383" s="31" t="s">
        <v>170</v>
      </c>
      <c r="AG383" s="5">
        <v>51.9</v>
      </c>
      <c r="AH383" s="5">
        <v>51.9</v>
      </c>
      <c r="AI383" s="5">
        <v>103.8</v>
      </c>
      <c r="AJ383" s="5">
        <v>96.6</v>
      </c>
      <c r="AK383" s="32" t="s">
        <v>147</v>
      </c>
      <c r="AL383" s="27"/>
    </row>
    <row r="384" spans="1:38" ht="13.5" customHeight="1" x14ac:dyDescent="0.25">
      <c r="A384" s="3">
        <v>133</v>
      </c>
      <c r="B384" s="60"/>
      <c r="C384" s="60"/>
      <c r="D384" s="60"/>
      <c r="E384" s="60"/>
      <c r="F384" s="64"/>
      <c r="G384" s="13">
        <v>45973</v>
      </c>
      <c r="H384" s="31" t="s">
        <v>172</v>
      </c>
      <c r="I384" s="5">
        <v>19.989999999999998</v>
      </c>
      <c r="J384" s="5" t="s">
        <v>104</v>
      </c>
      <c r="K384" s="5" t="s">
        <v>172</v>
      </c>
      <c r="L384" s="5">
        <v>42.54</v>
      </c>
      <c r="M384" s="5" t="s">
        <v>104</v>
      </c>
      <c r="N384" s="5" t="s">
        <v>172</v>
      </c>
      <c r="O384" s="5">
        <v>73.22</v>
      </c>
      <c r="P384" s="5" t="s">
        <v>104</v>
      </c>
      <c r="Q384" s="5" t="s">
        <v>172</v>
      </c>
      <c r="R384" s="5">
        <v>210.19</v>
      </c>
      <c r="S384" s="32" t="s">
        <v>89</v>
      </c>
      <c r="T384" s="31" t="s">
        <v>172</v>
      </c>
      <c r="U384" s="5">
        <v>19.989999999999998</v>
      </c>
      <c r="V384" s="5" t="s">
        <v>104</v>
      </c>
      <c r="W384" s="5" t="s">
        <v>172</v>
      </c>
      <c r="X384" s="5">
        <v>42.54</v>
      </c>
      <c r="Y384" s="5" t="s">
        <v>104</v>
      </c>
      <c r="Z384" s="5" t="s">
        <v>172</v>
      </c>
      <c r="AA384" s="5">
        <v>73.22</v>
      </c>
      <c r="AB384" s="5" t="s">
        <v>104</v>
      </c>
      <c r="AC384" s="5" t="s">
        <v>172</v>
      </c>
      <c r="AD384" s="5">
        <v>210.19</v>
      </c>
      <c r="AE384" s="32" t="s">
        <v>89</v>
      </c>
      <c r="AF384" s="31" t="s">
        <v>170</v>
      </c>
      <c r="AG384" s="5">
        <v>43.9</v>
      </c>
      <c r="AH384" s="5">
        <v>43.9</v>
      </c>
      <c r="AI384" s="5">
        <v>87.8</v>
      </c>
      <c r="AJ384" s="5">
        <v>96.6</v>
      </c>
      <c r="AK384" s="32" t="s">
        <v>147</v>
      </c>
      <c r="AL384" s="27"/>
    </row>
    <row r="385" spans="1:38" ht="13.5" customHeight="1" x14ac:dyDescent="0.25">
      <c r="A385" s="3">
        <v>133</v>
      </c>
      <c r="B385" s="60"/>
      <c r="C385" s="60"/>
      <c r="D385" s="60"/>
      <c r="E385" s="60"/>
      <c r="F385" s="64"/>
      <c r="G385" s="13">
        <v>45975</v>
      </c>
      <c r="H385" s="31" t="s">
        <v>175</v>
      </c>
      <c r="I385" s="5">
        <v>23.99</v>
      </c>
      <c r="J385" s="5" t="s">
        <v>95</v>
      </c>
      <c r="K385" s="5" t="s">
        <v>175</v>
      </c>
      <c r="L385" s="5">
        <v>44.72</v>
      </c>
      <c r="M385" s="5" t="s">
        <v>95</v>
      </c>
      <c r="N385" s="5" t="s">
        <v>175</v>
      </c>
      <c r="O385" s="5">
        <v>94.09</v>
      </c>
      <c r="P385" s="5" t="s">
        <v>89</v>
      </c>
      <c r="Q385" s="5" t="s">
        <v>175</v>
      </c>
      <c r="R385" s="5">
        <v>182.19</v>
      </c>
      <c r="S385" s="32" t="s">
        <v>89</v>
      </c>
      <c r="T385" s="31" t="s">
        <v>175</v>
      </c>
      <c r="U385" s="5">
        <v>23.99</v>
      </c>
      <c r="V385" s="5" t="s">
        <v>95</v>
      </c>
      <c r="W385" s="5" t="s">
        <v>175</v>
      </c>
      <c r="X385" s="5">
        <v>44.72</v>
      </c>
      <c r="Y385" s="5" t="s">
        <v>95</v>
      </c>
      <c r="Z385" s="5" t="s">
        <v>175</v>
      </c>
      <c r="AA385" s="5">
        <v>94.09</v>
      </c>
      <c r="AB385" s="5" t="s">
        <v>89</v>
      </c>
      <c r="AC385" s="5" t="s">
        <v>175</v>
      </c>
      <c r="AD385" s="5">
        <v>182.19</v>
      </c>
      <c r="AE385" s="32" t="s">
        <v>89</v>
      </c>
      <c r="AF385" s="31" t="s">
        <v>170</v>
      </c>
      <c r="AG385" s="5">
        <v>51.9</v>
      </c>
      <c r="AH385" s="5">
        <v>51.9</v>
      </c>
      <c r="AI385" s="5">
        <v>103.8</v>
      </c>
      <c r="AJ385" s="5">
        <v>96.6</v>
      </c>
      <c r="AK385" s="32" t="s">
        <v>147</v>
      </c>
      <c r="AL385" s="27"/>
    </row>
    <row r="386" spans="1:38" ht="13.5" customHeight="1" x14ac:dyDescent="0.25">
      <c r="A386" s="3">
        <v>134</v>
      </c>
      <c r="B386" s="60" t="s">
        <v>39</v>
      </c>
      <c r="C386" s="60" t="s">
        <v>87</v>
      </c>
      <c r="D386" s="60" t="s">
        <v>17</v>
      </c>
      <c r="E386" s="60" t="s">
        <v>87</v>
      </c>
      <c r="F386" s="64">
        <v>45936</v>
      </c>
      <c r="G386" s="13">
        <v>45964</v>
      </c>
      <c r="H386" s="31" t="s">
        <v>659</v>
      </c>
      <c r="I386" s="5" t="s">
        <v>659</v>
      </c>
      <c r="J386" s="5" t="s">
        <v>659</v>
      </c>
      <c r="K386" s="5" t="s">
        <v>659</v>
      </c>
      <c r="L386" s="5" t="s">
        <v>659</v>
      </c>
      <c r="M386" s="5" t="s">
        <v>659</v>
      </c>
      <c r="N386" s="5" t="s">
        <v>659</v>
      </c>
      <c r="O386" s="5" t="s">
        <v>659</v>
      </c>
      <c r="P386" s="5" t="s">
        <v>659</v>
      </c>
      <c r="Q386" s="5" t="s">
        <v>122</v>
      </c>
      <c r="R386" s="5">
        <v>780</v>
      </c>
      <c r="S386" s="32" t="s">
        <v>96</v>
      </c>
      <c r="T386" s="31" t="s">
        <v>123</v>
      </c>
      <c r="U386" s="5">
        <v>47</v>
      </c>
      <c r="V386" s="5" t="s">
        <v>111</v>
      </c>
      <c r="W386" s="5" t="s">
        <v>123</v>
      </c>
      <c r="X386" s="5">
        <v>47</v>
      </c>
      <c r="Y386" s="5" t="s">
        <v>111</v>
      </c>
      <c r="Z386" s="5" t="s">
        <v>124</v>
      </c>
      <c r="AA386" s="5">
        <v>234</v>
      </c>
      <c r="AB386" s="5" t="s">
        <v>125</v>
      </c>
      <c r="AC386" s="5" t="s">
        <v>115</v>
      </c>
      <c r="AD386" s="5" t="s">
        <v>115</v>
      </c>
      <c r="AE386" s="32" t="s">
        <v>115</v>
      </c>
      <c r="AF386" s="31" t="s">
        <v>126</v>
      </c>
      <c r="AG386" s="5">
        <v>32.9</v>
      </c>
      <c r="AH386" s="5">
        <v>32.9</v>
      </c>
      <c r="AI386" s="5">
        <v>65.8</v>
      </c>
      <c r="AJ386" s="5">
        <v>73.8</v>
      </c>
      <c r="AK386" s="32" t="s">
        <v>100</v>
      </c>
      <c r="AL386" s="27"/>
    </row>
    <row r="387" spans="1:38" ht="13.5" customHeight="1" x14ac:dyDescent="0.25">
      <c r="A387" s="3">
        <v>134</v>
      </c>
      <c r="B387" s="60"/>
      <c r="C387" s="60"/>
      <c r="D387" s="60"/>
      <c r="E387" s="60"/>
      <c r="F387" s="64"/>
      <c r="G387" s="13">
        <v>45966</v>
      </c>
      <c r="H387" s="31" t="s">
        <v>659</v>
      </c>
      <c r="I387" s="5" t="s">
        <v>659</v>
      </c>
      <c r="J387" s="5" t="s">
        <v>659</v>
      </c>
      <c r="K387" s="5" t="s">
        <v>659</v>
      </c>
      <c r="L387" s="5" t="s">
        <v>659</v>
      </c>
      <c r="M387" s="5" t="s">
        <v>659</v>
      </c>
      <c r="N387" s="5" t="s">
        <v>659</v>
      </c>
      <c r="O387" s="5" t="s">
        <v>659</v>
      </c>
      <c r="P387" s="5" t="s">
        <v>659</v>
      </c>
      <c r="Q387" s="5" t="s">
        <v>127</v>
      </c>
      <c r="R387" s="5">
        <v>391.46</v>
      </c>
      <c r="S387" s="32" t="s">
        <v>95</v>
      </c>
      <c r="T387" s="31" t="s">
        <v>128</v>
      </c>
      <c r="U387" s="5">
        <v>44</v>
      </c>
      <c r="V387" s="5" t="s">
        <v>118</v>
      </c>
      <c r="W387" s="5" t="s">
        <v>128</v>
      </c>
      <c r="X387" s="5">
        <v>44</v>
      </c>
      <c r="Y387" s="5" t="s">
        <v>118</v>
      </c>
      <c r="Z387" s="5" t="s">
        <v>129</v>
      </c>
      <c r="AA387" s="5">
        <v>204</v>
      </c>
      <c r="AB387" s="5" t="s">
        <v>125</v>
      </c>
      <c r="AC387" s="5" t="s">
        <v>115</v>
      </c>
      <c r="AD387" s="5" t="s">
        <v>115</v>
      </c>
      <c r="AE387" s="32" t="s">
        <v>115</v>
      </c>
      <c r="AF387" s="31" t="s">
        <v>126</v>
      </c>
      <c r="AG387" s="5">
        <v>17.899999999999999</v>
      </c>
      <c r="AH387" s="5">
        <v>17.899999999999999</v>
      </c>
      <c r="AI387" s="5">
        <v>35.799999999999997</v>
      </c>
      <c r="AJ387" s="5">
        <v>53.8</v>
      </c>
      <c r="AK387" s="32" t="s">
        <v>100</v>
      </c>
      <c r="AL387" s="27"/>
    </row>
    <row r="388" spans="1:38" ht="13.5" customHeight="1" x14ac:dyDescent="0.25">
      <c r="A388" s="3">
        <v>134</v>
      </c>
      <c r="B388" s="60"/>
      <c r="C388" s="60"/>
      <c r="D388" s="60"/>
      <c r="E388" s="60"/>
      <c r="F388" s="64"/>
      <c r="G388" s="13">
        <v>45968</v>
      </c>
      <c r="H388" s="31" t="s">
        <v>130</v>
      </c>
      <c r="I388" s="5">
        <v>44</v>
      </c>
      <c r="J388" s="5" t="s">
        <v>88</v>
      </c>
      <c r="K388" s="5" t="s">
        <v>659</v>
      </c>
      <c r="L388" s="5" t="s">
        <v>659</v>
      </c>
      <c r="M388" s="5" t="s">
        <v>659</v>
      </c>
      <c r="N388" s="5" t="s">
        <v>659</v>
      </c>
      <c r="O388" s="5" t="s">
        <v>659</v>
      </c>
      <c r="P388" s="5" t="s">
        <v>659</v>
      </c>
      <c r="Q388" s="5" t="s">
        <v>131</v>
      </c>
      <c r="R388" s="5">
        <v>438.94</v>
      </c>
      <c r="S388" s="32" t="s">
        <v>95</v>
      </c>
      <c r="T388" s="31" t="s">
        <v>132</v>
      </c>
      <c r="U388" s="5">
        <v>51</v>
      </c>
      <c r="V388" s="5" t="s">
        <v>111</v>
      </c>
      <c r="W388" s="5" t="s">
        <v>132</v>
      </c>
      <c r="X388" s="5">
        <v>51</v>
      </c>
      <c r="Y388" s="5" t="s">
        <v>111</v>
      </c>
      <c r="Z388" s="5" t="s">
        <v>129</v>
      </c>
      <c r="AA388" s="5">
        <v>204</v>
      </c>
      <c r="AB388" s="5" t="s">
        <v>125</v>
      </c>
      <c r="AC388" s="5" t="s">
        <v>115</v>
      </c>
      <c r="AD388" s="5" t="s">
        <v>115</v>
      </c>
      <c r="AE388" s="32" t="s">
        <v>115</v>
      </c>
      <c r="AF388" s="31" t="s">
        <v>126</v>
      </c>
      <c r="AG388" s="5">
        <v>36.9</v>
      </c>
      <c r="AH388" s="5">
        <v>36.9</v>
      </c>
      <c r="AI388" s="5">
        <v>73.8</v>
      </c>
      <c r="AJ388" s="5">
        <v>73.8</v>
      </c>
      <c r="AK388" s="32" t="s">
        <v>100</v>
      </c>
      <c r="AL388" s="27"/>
    </row>
    <row r="389" spans="1:38" ht="13.5" customHeight="1" x14ac:dyDescent="0.25">
      <c r="A389" s="3">
        <v>135</v>
      </c>
      <c r="B389" s="60" t="s">
        <v>68</v>
      </c>
      <c r="C389" s="60" t="s">
        <v>1061</v>
      </c>
      <c r="D389" s="60" t="s">
        <v>69</v>
      </c>
      <c r="E389" s="60" t="s">
        <v>1062</v>
      </c>
      <c r="F389" s="64">
        <v>45957</v>
      </c>
      <c r="G389" s="13">
        <v>45986</v>
      </c>
      <c r="H389" s="31" t="s">
        <v>659</v>
      </c>
      <c r="I389" s="5" t="s">
        <v>659</v>
      </c>
      <c r="J389" s="5" t="s">
        <v>659</v>
      </c>
      <c r="K389" s="5" t="s">
        <v>659</v>
      </c>
      <c r="L389" s="5" t="s">
        <v>659</v>
      </c>
      <c r="M389" s="5" t="s">
        <v>659</v>
      </c>
      <c r="N389" s="5" t="s">
        <v>659</v>
      </c>
      <c r="O389" s="5" t="s">
        <v>659</v>
      </c>
      <c r="P389" s="5" t="s">
        <v>659</v>
      </c>
      <c r="Q389" s="5" t="s">
        <v>659</v>
      </c>
      <c r="R389" s="5" t="s">
        <v>659</v>
      </c>
      <c r="S389" s="32" t="s">
        <v>659</v>
      </c>
      <c r="T389" s="31" t="s">
        <v>1063</v>
      </c>
      <c r="U389" s="5">
        <v>59</v>
      </c>
      <c r="V389" s="5" t="s">
        <v>1064</v>
      </c>
      <c r="W389" s="5" t="s">
        <v>1063</v>
      </c>
      <c r="X389" s="5">
        <v>59</v>
      </c>
      <c r="Y389" s="5" t="s">
        <v>1064</v>
      </c>
      <c r="Z389" s="5" t="s">
        <v>1063</v>
      </c>
      <c r="AA389" s="5">
        <v>118</v>
      </c>
      <c r="AB389" s="5" t="s">
        <v>1064</v>
      </c>
      <c r="AC389" s="5" t="s">
        <v>1063</v>
      </c>
      <c r="AD389" s="5">
        <v>232</v>
      </c>
      <c r="AE389" s="32" t="s">
        <v>1064</v>
      </c>
      <c r="AF389" s="31" t="s">
        <v>1065</v>
      </c>
      <c r="AG389" s="5">
        <v>24</v>
      </c>
      <c r="AH389" s="5">
        <v>24</v>
      </c>
      <c r="AI389" s="5">
        <v>48</v>
      </c>
      <c r="AJ389" s="5">
        <v>96</v>
      </c>
      <c r="AK389" s="32" t="s">
        <v>115</v>
      </c>
      <c r="AL389" s="27" t="s">
        <v>1066</v>
      </c>
    </row>
    <row r="390" spans="1:38" ht="13.5" customHeight="1" x14ac:dyDescent="0.25">
      <c r="A390" s="3">
        <v>135</v>
      </c>
      <c r="B390" s="60"/>
      <c r="C390" s="60"/>
      <c r="D390" s="60"/>
      <c r="E390" s="60"/>
      <c r="F390" s="65"/>
      <c r="G390" s="13">
        <v>45988</v>
      </c>
      <c r="H390" s="31" t="s">
        <v>659</v>
      </c>
      <c r="I390" s="5" t="s">
        <v>659</v>
      </c>
      <c r="J390" s="5" t="s">
        <v>659</v>
      </c>
      <c r="K390" s="5" t="s">
        <v>659</v>
      </c>
      <c r="L390" s="5" t="s">
        <v>659</v>
      </c>
      <c r="M390" s="5" t="s">
        <v>659</v>
      </c>
      <c r="N390" s="5" t="s">
        <v>659</v>
      </c>
      <c r="O390" s="5" t="s">
        <v>659</v>
      </c>
      <c r="P390" s="5" t="s">
        <v>659</v>
      </c>
      <c r="Q390" s="5" t="s">
        <v>659</v>
      </c>
      <c r="R390" s="5" t="s">
        <v>659</v>
      </c>
      <c r="S390" s="32" t="s">
        <v>659</v>
      </c>
      <c r="T390" s="31" t="s">
        <v>1063</v>
      </c>
      <c r="U390" s="5">
        <v>59</v>
      </c>
      <c r="V390" s="5" t="s">
        <v>1064</v>
      </c>
      <c r="W390" s="5" t="s">
        <v>1063</v>
      </c>
      <c r="X390" s="5">
        <v>59</v>
      </c>
      <c r="Y390" s="5" t="s">
        <v>1064</v>
      </c>
      <c r="Z390" s="5" t="s">
        <v>1063</v>
      </c>
      <c r="AA390" s="5">
        <v>118</v>
      </c>
      <c r="AB390" s="5" t="s">
        <v>1064</v>
      </c>
      <c r="AC390" s="5" t="s">
        <v>1063</v>
      </c>
      <c r="AD390" s="5">
        <v>232</v>
      </c>
      <c r="AE390" s="32" t="s">
        <v>1064</v>
      </c>
      <c r="AF390" s="31" t="s">
        <v>1065</v>
      </c>
      <c r="AG390" s="5">
        <v>24</v>
      </c>
      <c r="AH390" s="5">
        <v>24</v>
      </c>
      <c r="AI390" s="5">
        <v>48</v>
      </c>
      <c r="AJ390" s="5">
        <v>96</v>
      </c>
      <c r="AK390" s="32" t="s">
        <v>115</v>
      </c>
      <c r="AL390" s="27" t="s">
        <v>1066</v>
      </c>
    </row>
    <row r="391" spans="1:38" ht="13.5" customHeight="1" x14ac:dyDescent="0.25">
      <c r="A391" s="3">
        <v>135</v>
      </c>
      <c r="B391" s="60"/>
      <c r="C391" s="60"/>
      <c r="D391" s="60"/>
      <c r="E391" s="60"/>
      <c r="F391" s="65"/>
      <c r="G391" s="13">
        <v>45990</v>
      </c>
      <c r="H391" s="31" t="s">
        <v>659</v>
      </c>
      <c r="I391" s="5" t="s">
        <v>659</v>
      </c>
      <c r="J391" s="5" t="s">
        <v>659</v>
      </c>
      <c r="K391" s="5" t="s">
        <v>659</v>
      </c>
      <c r="L391" s="5" t="s">
        <v>659</v>
      </c>
      <c r="M391" s="5" t="s">
        <v>659</v>
      </c>
      <c r="N391" s="5" t="s">
        <v>659</v>
      </c>
      <c r="O391" s="5" t="s">
        <v>659</v>
      </c>
      <c r="P391" s="5" t="s">
        <v>659</v>
      </c>
      <c r="Q391" s="5" t="s">
        <v>659</v>
      </c>
      <c r="R391" s="5" t="s">
        <v>659</v>
      </c>
      <c r="S391" s="32" t="s">
        <v>659</v>
      </c>
      <c r="T391" s="31" t="s">
        <v>1063</v>
      </c>
      <c r="U391" s="5">
        <v>59</v>
      </c>
      <c r="V391" s="5" t="s">
        <v>1064</v>
      </c>
      <c r="W391" s="5" t="s">
        <v>1063</v>
      </c>
      <c r="X391" s="5">
        <v>59</v>
      </c>
      <c r="Y391" s="5" t="s">
        <v>1064</v>
      </c>
      <c r="Z391" s="5" t="s">
        <v>1063</v>
      </c>
      <c r="AA391" s="5">
        <v>118</v>
      </c>
      <c r="AB391" s="5" t="s">
        <v>1064</v>
      </c>
      <c r="AC391" s="5" t="s">
        <v>1063</v>
      </c>
      <c r="AD391" s="5">
        <v>232</v>
      </c>
      <c r="AE391" s="32" t="s">
        <v>1064</v>
      </c>
      <c r="AF391" s="31" t="s">
        <v>1065</v>
      </c>
      <c r="AG391" s="5">
        <v>24</v>
      </c>
      <c r="AH391" s="5">
        <v>24</v>
      </c>
      <c r="AI391" s="5">
        <v>48</v>
      </c>
      <c r="AJ391" s="5">
        <v>96</v>
      </c>
      <c r="AK391" s="32" t="s">
        <v>115</v>
      </c>
      <c r="AL391" s="27" t="s">
        <v>1066</v>
      </c>
    </row>
    <row r="392" spans="1:38" ht="13.5" customHeight="1" x14ac:dyDescent="0.25">
      <c r="A392" s="3">
        <v>136</v>
      </c>
      <c r="B392" s="60" t="s">
        <v>22</v>
      </c>
      <c r="C392" s="60" t="s">
        <v>638</v>
      </c>
      <c r="D392" s="60" t="s">
        <v>67</v>
      </c>
      <c r="E392" s="60" t="s">
        <v>639</v>
      </c>
      <c r="F392" s="64">
        <v>45941</v>
      </c>
      <c r="G392" s="13">
        <v>45970</v>
      </c>
      <c r="H392" s="31" t="s">
        <v>659</v>
      </c>
      <c r="I392" s="5" t="s">
        <v>659</v>
      </c>
      <c r="J392" s="5" t="s">
        <v>659</v>
      </c>
      <c r="K392" s="5" t="s">
        <v>659</v>
      </c>
      <c r="L392" s="5" t="s">
        <v>659</v>
      </c>
      <c r="M392" s="5" t="s">
        <v>659</v>
      </c>
      <c r="N392" s="5" t="s">
        <v>659</v>
      </c>
      <c r="O392" s="5" t="s">
        <v>659</v>
      </c>
      <c r="P392" s="5" t="s">
        <v>659</v>
      </c>
      <c r="Q392" s="5" t="s">
        <v>659</v>
      </c>
      <c r="R392" s="5" t="s">
        <v>659</v>
      </c>
      <c r="S392" s="32" t="s">
        <v>659</v>
      </c>
      <c r="T392" s="35">
        <v>0.53819444444444442</v>
      </c>
      <c r="U392" s="5">
        <v>29</v>
      </c>
      <c r="V392" s="15" t="s">
        <v>847</v>
      </c>
      <c r="W392" s="8">
        <v>0.53819444444444442</v>
      </c>
      <c r="X392" s="5">
        <v>29</v>
      </c>
      <c r="Y392" s="15" t="s">
        <v>847</v>
      </c>
      <c r="Z392" s="8">
        <v>0.53819444444444442</v>
      </c>
      <c r="AA392" s="5">
        <v>104</v>
      </c>
      <c r="AB392" s="15" t="s">
        <v>847</v>
      </c>
      <c r="AC392" s="8">
        <v>0.53819444444444442</v>
      </c>
      <c r="AD392" s="5">
        <v>210</v>
      </c>
      <c r="AE392" s="34" t="s">
        <v>847</v>
      </c>
      <c r="AF392" s="35">
        <v>0.79861111111111105</v>
      </c>
      <c r="AG392" s="5">
        <v>26</v>
      </c>
      <c r="AH392" s="5">
        <v>26</v>
      </c>
      <c r="AI392" s="5">
        <v>52</v>
      </c>
      <c r="AJ392" s="5">
        <v>105</v>
      </c>
      <c r="AK392" s="32" t="s">
        <v>651</v>
      </c>
      <c r="AL392" s="27"/>
    </row>
    <row r="393" spans="1:38" ht="13.5" customHeight="1" x14ac:dyDescent="0.25">
      <c r="A393" s="3">
        <v>136</v>
      </c>
      <c r="B393" s="60"/>
      <c r="C393" s="60"/>
      <c r="D393" s="60"/>
      <c r="E393" s="60"/>
      <c r="F393" s="65"/>
      <c r="G393" s="13">
        <v>45972</v>
      </c>
      <c r="H393" s="31" t="s">
        <v>659</v>
      </c>
      <c r="I393" s="5" t="s">
        <v>659</v>
      </c>
      <c r="J393" s="5" t="s">
        <v>659</v>
      </c>
      <c r="K393" s="5" t="s">
        <v>659</v>
      </c>
      <c r="L393" s="5" t="s">
        <v>659</v>
      </c>
      <c r="M393" s="5" t="s">
        <v>659</v>
      </c>
      <c r="N393" s="5" t="s">
        <v>659</v>
      </c>
      <c r="O393" s="5" t="s">
        <v>659</v>
      </c>
      <c r="P393" s="5" t="s">
        <v>659</v>
      </c>
      <c r="Q393" s="5" t="s">
        <v>659</v>
      </c>
      <c r="R393" s="5" t="s">
        <v>659</v>
      </c>
      <c r="S393" s="32" t="s">
        <v>659</v>
      </c>
      <c r="T393" s="35">
        <v>0.34027777777777779</v>
      </c>
      <c r="U393" s="5">
        <v>29</v>
      </c>
      <c r="V393" s="15" t="s">
        <v>847</v>
      </c>
      <c r="W393" s="8">
        <v>0.34027777777777779</v>
      </c>
      <c r="X393" s="5">
        <v>29</v>
      </c>
      <c r="Y393" s="15" t="s">
        <v>847</v>
      </c>
      <c r="Z393" s="8">
        <v>0.34027777777777779</v>
      </c>
      <c r="AA393" s="5">
        <v>105</v>
      </c>
      <c r="AB393" s="15" t="s">
        <v>847</v>
      </c>
      <c r="AC393" s="8">
        <v>0.34027777777777779</v>
      </c>
      <c r="AD393" s="5">
        <v>210</v>
      </c>
      <c r="AE393" s="34" t="s">
        <v>847</v>
      </c>
      <c r="AF393" s="35">
        <v>0.79861111111111105</v>
      </c>
      <c r="AG393" s="5">
        <v>26</v>
      </c>
      <c r="AH393" s="5">
        <v>26</v>
      </c>
      <c r="AI393" s="5">
        <v>52</v>
      </c>
      <c r="AJ393" s="5">
        <v>105</v>
      </c>
      <c r="AK393" s="32" t="s">
        <v>651</v>
      </c>
      <c r="AL393" s="27"/>
    </row>
    <row r="394" spans="1:38" ht="13.5" customHeight="1" x14ac:dyDescent="0.25">
      <c r="A394" s="3">
        <v>136</v>
      </c>
      <c r="B394" s="60"/>
      <c r="C394" s="60"/>
      <c r="D394" s="60"/>
      <c r="E394" s="60"/>
      <c r="F394" s="65"/>
      <c r="G394" s="13">
        <v>45974</v>
      </c>
      <c r="H394" s="31" t="s">
        <v>659</v>
      </c>
      <c r="I394" s="5" t="s">
        <v>659</v>
      </c>
      <c r="J394" s="5" t="s">
        <v>659</v>
      </c>
      <c r="K394" s="5" t="s">
        <v>659</v>
      </c>
      <c r="L394" s="5" t="s">
        <v>659</v>
      </c>
      <c r="M394" s="5" t="s">
        <v>659</v>
      </c>
      <c r="N394" s="5" t="s">
        <v>659</v>
      </c>
      <c r="O394" s="5" t="s">
        <v>659</v>
      </c>
      <c r="P394" s="5" t="s">
        <v>659</v>
      </c>
      <c r="Q394" s="5" t="s">
        <v>659</v>
      </c>
      <c r="R394" s="5" t="s">
        <v>659</v>
      </c>
      <c r="S394" s="32" t="s">
        <v>659</v>
      </c>
      <c r="T394" s="35">
        <v>0.28125</v>
      </c>
      <c r="U394" s="5">
        <v>52</v>
      </c>
      <c r="V394" s="15" t="s">
        <v>847</v>
      </c>
      <c r="W394" s="8">
        <v>0.28125</v>
      </c>
      <c r="X394" s="5">
        <v>52</v>
      </c>
      <c r="Y394" s="15" t="s">
        <v>847</v>
      </c>
      <c r="Z394" s="8">
        <v>0.28125</v>
      </c>
      <c r="AA394" s="5">
        <v>149</v>
      </c>
      <c r="AB394" s="15" t="s">
        <v>847</v>
      </c>
      <c r="AC394" s="8">
        <v>0.28125</v>
      </c>
      <c r="AD394" s="5">
        <v>315</v>
      </c>
      <c r="AE394" s="34" t="s">
        <v>847</v>
      </c>
      <c r="AF394" s="35">
        <v>0.79861111111111105</v>
      </c>
      <c r="AG394" s="5">
        <v>26</v>
      </c>
      <c r="AH394" s="5">
        <v>26</v>
      </c>
      <c r="AI394" s="5">
        <v>52</v>
      </c>
      <c r="AJ394" s="5">
        <v>105</v>
      </c>
      <c r="AK394" s="32" t="s">
        <v>651</v>
      </c>
      <c r="AL394" s="27"/>
    </row>
    <row r="395" spans="1:38" ht="13.5" customHeight="1" x14ac:dyDescent="0.25">
      <c r="A395" s="3">
        <v>137</v>
      </c>
      <c r="B395" s="60" t="s">
        <v>63</v>
      </c>
      <c r="C395" s="60" t="s">
        <v>1590</v>
      </c>
      <c r="D395" s="60" t="s">
        <v>64</v>
      </c>
      <c r="E395" s="60" t="s">
        <v>1590</v>
      </c>
      <c r="F395" s="64">
        <v>45970</v>
      </c>
      <c r="G395" s="13">
        <v>45998</v>
      </c>
      <c r="H395" s="31" t="s">
        <v>659</v>
      </c>
      <c r="I395" s="5" t="s">
        <v>659</v>
      </c>
      <c r="J395" s="5" t="s">
        <v>659</v>
      </c>
      <c r="K395" s="5" t="s">
        <v>659</v>
      </c>
      <c r="L395" s="5" t="s">
        <v>659</v>
      </c>
      <c r="M395" s="5" t="s">
        <v>659</v>
      </c>
      <c r="N395" s="5" t="s">
        <v>659</v>
      </c>
      <c r="O395" s="5" t="s">
        <v>659</v>
      </c>
      <c r="P395" s="5" t="s">
        <v>659</v>
      </c>
      <c r="Q395" s="5" t="s">
        <v>659</v>
      </c>
      <c r="R395" s="5" t="s">
        <v>659</v>
      </c>
      <c r="S395" s="32" t="s">
        <v>659</v>
      </c>
      <c r="T395" s="31" t="s">
        <v>1591</v>
      </c>
      <c r="U395" s="5">
        <v>18.989999999999998</v>
      </c>
      <c r="V395" s="5" t="s">
        <v>446</v>
      </c>
      <c r="W395" s="5" t="s">
        <v>1591</v>
      </c>
      <c r="X395" s="5">
        <v>37.49</v>
      </c>
      <c r="Y395" s="5" t="s">
        <v>380</v>
      </c>
      <c r="Z395" s="5" t="s">
        <v>1591</v>
      </c>
      <c r="AA395" s="5">
        <v>70.17</v>
      </c>
      <c r="AB395" s="5" t="s">
        <v>446</v>
      </c>
      <c r="AC395" s="5" t="s">
        <v>1591</v>
      </c>
      <c r="AD395" s="5">
        <v>141.34</v>
      </c>
      <c r="AE395" s="32" t="s">
        <v>446</v>
      </c>
      <c r="AF395" s="31" t="s">
        <v>1594</v>
      </c>
      <c r="AG395" s="5">
        <v>24.99</v>
      </c>
      <c r="AH395" s="5">
        <v>24.99</v>
      </c>
      <c r="AI395" s="5">
        <v>49.98</v>
      </c>
      <c r="AJ395" s="5">
        <v>42</v>
      </c>
      <c r="AK395" s="32" t="s">
        <v>1593</v>
      </c>
      <c r="AL395" s="27"/>
    </row>
    <row r="396" spans="1:38" ht="13.5" customHeight="1" x14ac:dyDescent="0.25">
      <c r="A396" s="3">
        <v>137</v>
      </c>
      <c r="B396" s="60"/>
      <c r="C396" s="60"/>
      <c r="D396" s="60"/>
      <c r="E396" s="60"/>
      <c r="F396" s="65"/>
      <c r="G396" s="13">
        <v>46000</v>
      </c>
      <c r="H396" s="31" t="s">
        <v>659</v>
      </c>
      <c r="I396" s="5" t="s">
        <v>659</v>
      </c>
      <c r="J396" s="5" t="s">
        <v>659</v>
      </c>
      <c r="K396" s="5" t="s">
        <v>659</v>
      </c>
      <c r="L396" s="5" t="s">
        <v>659</v>
      </c>
      <c r="M396" s="5" t="s">
        <v>659</v>
      </c>
      <c r="N396" s="5" t="s">
        <v>659</v>
      </c>
      <c r="O396" s="5" t="s">
        <v>659</v>
      </c>
      <c r="P396" s="5" t="s">
        <v>659</v>
      </c>
      <c r="Q396" s="5" t="s">
        <v>659</v>
      </c>
      <c r="R396" s="5" t="s">
        <v>659</v>
      </c>
      <c r="S396" s="32" t="s">
        <v>659</v>
      </c>
      <c r="T396" s="31" t="s">
        <v>1591</v>
      </c>
      <c r="U396" s="5">
        <v>19.989999999999998</v>
      </c>
      <c r="V396" s="5" t="s">
        <v>446</v>
      </c>
      <c r="W396" s="5" t="s">
        <v>1591</v>
      </c>
      <c r="X396" s="5">
        <v>41.98</v>
      </c>
      <c r="Y396" s="5" t="s">
        <v>418</v>
      </c>
      <c r="Z396" s="5" t="s">
        <v>1591</v>
      </c>
      <c r="AA396" s="5">
        <v>72.819999999999993</v>
      </c>
      <c r="AB396" s="5" t="s">
        <v>446</v>
      </c>
      <c r="AC396" s="5" t="s">
        <v>1591</v>
      </c>
      <c r="AD396" s="5">
        <v>146.63999999999999</v>
      </c>
      <c r="AE396" s="32" t="s">
        <v>446</v>
      </c>
      <c r="AF396" s="31" t="s">
        <v>1596</v>
      </c>
      <c r="AG396" s="5">
        <v>24.99</v>
      </c>
      <c r="AH396" s="5">
        <v>24.99</v>
      </c>
      <c r="AI396" s="5">
        <v>49.98</v>
      </c>
      <c r="AJ396" s="5">
        <v>42</v>
      </c>
      <c r="AK396" s="32" t="s">
        <v>1593</v>
      </c>
      <c r="AL396" s="27"/>
    </row>
    <row r="397" spans="1:38" ht="13.5" customHeight="1" x14ac:dyDescent="0.25">
      <c r="A397" s="3">
        <v>137</v>
      </c>
      <c r="B397" s="60"/>
      <c r="C397" s="60"/>
      <c r="D397" s="60"/>
      <c r="E397" s="60"/>
      <c r="F397" s="65"/>
      <c r="G397" s="13">
        <v>46002</v>
      </c>
      <c r="H397" s="31" t="s">
        <v>659</v>
      </c>
      <c r="I397" s="5" t="s">
        <v>659</v>
      </c>
      <c r="J397" s="5" t="s">
        <v>659</v>
      </c>
      <c r="K397" s="5" t="s">
        <v>659</v>
      </c>
      <c r="L397" s="5" t="s">
        <v>659</v>
      </c>
      <c r="M397" s="5" t="s">
        <v>659</v>
      </c>
      <c r="N397" s="5" t="s">
        <v>659</v>
      </c>
      <c r="O397" s="5" t="s">
        <v>659</v>
      </c>
      <c r="P397" s="5" t="s">
        <v>659</v>
      </c>
      <c r="Q397" s="5" t="s">
        <v>659</v>
      </c>
      <c r="R397" s="5" t="s">
        <v>659</v>
      </c>
      <c r="S397" s="32" t="s">
        <v>659</v>
      </c>
      <c r="T397" s="31" t="s">
        <v>1591</v>
      </c>
      <c r="U397" s="5">
        <v>18.989999999999998</v>
      </c>
      <c r="V397" s="5" t="s">
        <v>446</v>
      </c>
      <c r="W397" s="5" t="s">
        <v>1591</v>
      </c>
      <c r="X397" s="5">
        <v>36.49</v>
      </c>
      <c r="Y397" s="5" t="s">
        <v>380</v>
      </c>
      <c r="Z397" s="5" t="s">
        <v>1591</v>
      </c>
      <c r="AA397" s="5">
        <v>68.87</v>
      </c>
      <c r="AB397" s="5" t="s">
        <v>446</v>
      </c>
      <c r="AC397" s="5" t="s">
        <v>1591</v>
      </c>
      <c r="AD397" s="5">
        <v>154.74</v>
      </c>
      <c r="AE397" s="32" t="s">
        <v>446</v>
      </c>
      <c r="AF397" s="31" t="s">
        <v>1592</v>
      </c>
      <c r="AG397" s="5">
        <v>24.99</v>
      </c>
      <c r="AH397" s="5">
        <v>24.99</v>
      </c>
      <c r="AI397" s="5">
        <v>49.98</v>
      </c>
      <c r="AJ397" s="5">
        <v>42</v>
      </c>
      <c r="AK397" s="32" t="s">
        <v>1593</v>
      </c>
      <c r="AL397" s="27"/>
    </row>
    <row r="398" spans="1:38" ht="13.5" customHeight="1" x14ac:dyDescent="0.25">
      <c r="A398" s="3">
        <v>138</v>
      </c>
      <c r="B398" s="60" t="s">
        <v>24</v>
      </c>
      <c r="C398" s="60" t="s">
        <v>192</v>
      </c>
      <c r="D398" s="60" t="s">
        <v>73</v>
      </c>
      <c r="E398" s="60" t="s">
        <v>192</v>
      </c>
      <c r="F398" s="64">
        <v>45950</v>
      </c>
      <c r="G398" s="13">
        <v>45979</v>
      </c>
      <c r="H398" s="31" t="s">
        <v>2109</v>
      </c>
      <c r="I398" s="5">
        <v>42.15</v>
      </c>
      <c r="J398" s="5" t="s">
        <v>201</v>
      </c>
      <c r="K398" s="5" t="s">
        <v>2110</v>
      </c>
      <c r="L398" s="5">
        <v>62.68</v>
      </c>
      <c r="M398" s="5" t="s">
        <v>666</v>
      </c>
      <c r="N398" s="5" t="s">
        <v>2110</v>
      </c>
      <c r="O398" s="5">
        <v>163.12</v>
      </c>
      <c r="P398" s="5" t="s">
        <v>196</v>
      </c>
      <c r="Q398" s="5" t="s">
        <v>2110</v>
      </c>
      <c r="R398" s="5">
        <v>306.8</v>
      </c>
      <c r="S398" s="32" t="s">
        <v>196</v>
      </c>
      <c r="T398" s="31" t="s">
        <v>115</v>
      </c>
      <c r="U398" s="5" t="s">
        <v>115</v>
      </c>
      <c r="V398" s="5" t="s">
        <v>115</v>
      </c>
      <c r="W398" s="5" t="s">
        <v>115</v>
      </c>
      <c r="X398" s="5" t="s">
        <v>115</v>
      </c>
      <c r="Y398" s="5" t="s">
        <v>115</v>
      </c>
      <c r="Z398" s="5" t="s">
        <v>115</v>
      </c>
      <c r="AA398" s="5" t="s">
        <v>115</v>
      </c>
      <c r="AB398" s="5" t="s">
        <v>115</v>
      </c>
      <c r="AC398" s="5" t="s">
        <v>115</v>
      </c>
      <c r="AD398" s="5" t="s">
        <v>115</v>
      </c>
      <c r="AE398" s="32" t="s">
        <v>115</v>
      </c>
      <c r="AF398" s="31" t="s">
        <v>667</v>
      </c>
      <c r="AG398" s="5">
        <v>23.66</v>
      </c>
      <c r="AH398" s="5">
        <v>23.66</v>
      </c>
      <c r="AI398" s="5">
        <v>47.32</v>
      </c>
      <c r="AJ398" s="5">
        <v>62.93</v>
      </c>
      <c r="AK398" s="32" t="s">
        <v>665</v>
      </c>
      <c r="AL398" s="27"/>
    </row>
    <row r="399" spans="1:38" ht="13.5" customHeight="1" x14ac:dyDescent="0.25">
      <c r="A399" s="3">
        <v>138</v>
      </c>
      <c r="B399" s="60"/>
      <c r="C399" s="60"/>
      <c r="D399" s="60"/>
      <c r="E399" s="60"/>
      <c r="F399" s="64"/>
      <c r="G399" s="13">
        <v>45981</v>
      </c>
      <c r="H399" s="31" t="s">
        <v>2110</v>
      </c>
      <c r="I399" s="5">
        <v>62.68</v>
      </c>
      <c r="J399" s="5" t="s">
        <v>666</v>
      </c>
      <c r="K399" s="5" t="s">
        <v>2110</v>
      </c>
      <c r="L399" s="5">
        <v>62.68</v>
      </c>
      <c r="M399" s="5" t="s">
        <v>666</v>
      </c>
      <c r="N399" s="5" t="s">
        <v>2110</v>
      </c>
      <c r="O399" s="5">
        <v>163.12</v>
      </c>
      <c r="P399" s="5" t="s">
        <v>196</v>
      </c>
      <c r="Q399" s="5" t="s">
        <v>2110</v>
      </c>
      <c r="R399" s="5">
        <v>306.8</v>
      </c>
      <c r="S399" s="32" t="s">
        <v>196</v>
      </c>
      <c r="T399" s="31" t="s">
        <v>115</v>
      </c>
      <c r="U399" s="5" t="s">
        <v>115</v>
      </c>
      <c r="V399" s="5" t="s">
        <v>115</v>
      </c>
      <c r="W399" s="5" t="s">
        <v>115</v>
      </c>
      <c r="X399" s="5" t="s">
        <v>115</v>
      </c>
      <c r="Y399" s="5" t="s">
        <v>115</v>
      </c>
      <c r="Z399" s="5" t="s">
        <v>115</v>
      </c>
      <c r="AA399" s="5" t="s">
        <v>115</v>
      </c>
      <c r="AB399" s="5" t="s">
        <v>115</v>
      </c>
      <c r="AC399" s="5" t="s">
        <v>115</v>
      </c>
      <c r="AD399" s="5" t="s">
        <v>115</v>
      </c>
      <c r="AE399" s="32" t="s">
        <v>115</v>
      </c>
      <c r="AF399" s="31" t="s">
        <v>1043</v>
      </c>
      <c r="AG399" s="5">
        <v>23.66</v>
      </c>
      <c r="AH399" s="5">
        <v>23.66</v>
      </c>
      <c r="AI399" s="5">
        <v>47.32</v>
      </c>
      <c r="AJ399" s="5">
        <v>62.93</v>
      </c>
      <c r="AK399" s="32" t="s">
        <v>665</v>
      </c>
      <c r="AL399" s="27" t="s">
        <v>2108</v>
      </c>
    </row>
    <row r="400" spans="1:38" ht="13.5" customHeight="1" x14ac:dyDescent="0.25">
      <c r="A400" s="3">
        <v>138</v>
      </c>
      <c r="B400" s="60"/>
      <c r="C400" s="60"/>
      <c r="D400" s="60"/>
      <c r="E400" s="60"/>
      <c r="F400" s="64"/>
      <c r="G400" s="13">
        <v>45983</v>
      </c>
      <c r="H400" s="31" t="s">
        <v>2109</v>
      </c>
      <c r="I400" s="5">
        <v>43.23</v>
      </c>
      <c r="J400" s="5" t="s">
        <v>201</v>
      </c>
      <c r="K400" s="5" t="s">
        <v>2111</v>
      </c>
      <c r="L400" s="5">
        <v>62.68</v>
      </c>
      <c r="M400" s="5" t="s">
        <v>666</v>
      </c>
      <c r="N400" s="5" t="s">
        <v>2034</v>
      </c>
      <c r="O400" s="5">
        <v>163.12</v>
      </c>
      <c r="P400" s="5" t="s">
        <v>196</v>
      </c>
      <c r="Q400" s="5" t="s">
        <v>2034</v>
      </c>
      <c r="R400" s="5">
        <v>306.8</v>
      </c>
      <c r="S400" s="32" t="s">
        <v>196</v>
      </c>
      <c r="T400" s="31" t="s">
        <v>115</v>
      </c>
      <c r="U400" s="5" t="s">
        <v>115</v>
      </c>
      <c r="V400" s="5" t="s">
        <v>115</v>
      </c>
      <c r="W400" s="5" t="s">
        <v>115</v>
      </c>
      <c r="X400" s="5" t="s">
        <v>115</v>
      </c>
      <c r="Y400" s="5" t="s">
        <v>115</v>
      </c>
      <c r="Z400" s="5" t="s">
        <v>115</v>
      </c>
      <c r="AA400" s="5" t="s">
        <v>115</v>
      </c>
      <c r="AB400" s="5" t="s">
        <v>115</v>
      </c>
      <c r="AC400" s="5" t="s">
        <v>115</v>
      </c>
      <c r="AD400" s="5" t="s">
        <v>115</v>
      </c>
      <c r="AE400" s="32" t="s">
        <v>115</v>
      </c>
      <c r="AF400" s="31" t="s">
        <v>1043</v>
      </c>
      <c r="AG400" s="5">
        <v>23.66</v>
      </c>
      <c r="AH400" s="5">
        <v>23.66</v>
      </c>
      <c r="AI400" s="5">
        <v>47.32</v>
      </c>
      <c r="AJ400" s="5">
        <v>62.93</v>
      </c>
      <c r="AK400" s="32" t="s">
        <v>665</v>
      </c>
      <c r="AL400" s="27" t="s">
        <v>2108</v>
      </c>
    </row>
    <row r="401" spans="1:38" ht="13.5" customHeight="1" x14ac:dyDescent="0.25">
      <c r="A401" s="3">
        <v>139</v>
      </c>
      <c r="B401" s="60" t="s">
        <v>26</v>
      </c>
      <c r="C401" s="60" t="s">
        <v>183</v>
      </c>
      <c r="D401" s="60" t="s">
        <v>23</v>
      </c>
      <c r="E401" s="60" t="s">
        <v>188</v>
      </c>
      <c r="F401" s="64">
        <v>45935</v>
      </c>
      <c r="G401" s="13">
        <v>45963</v>
      </c>
      <c r="H401" s="31" t="s">
        <v>659</v>
      </c>
      <c r="I401" s="5" t="s">
        <v>659</v>
      </c>
      <c r="J401" s="5" t="s">
        <v>659</v>
      </c>
      <c r="K401" s="5" t="s">
        <v>659</v>
      </c>
      <c r="L401" s="5" t="s">
        <v>659</v>
      </c>
      <c r="M401" s="5" t="s">
        <v>659</v>
      </c>
      <c r="N401" s="5" t="s">
        <v>659</v>
      </c>
      <c r="O401" s="5" t="s">
        <v>659</v>
      </c>
      <c r="P401" s="5" t="s">
        <v>659</v>
      </c>
      <c r="Q401" s="5" t="s">
        <v>659</v>
      </c>
      <c r="R401" s="5" t="s">
        <v>659</v>
      </c>
      <c r="S401" s="32" t="s">
        <v>659</v>
      </c>
      <c r="T401" s="31" t="s">
        <v>223</v>
      </c>
      <c r="U401" s="5">
        <v>32.99</v>
      </c>
      <c r="V401" s="5" t="s">
        <v>220</v>
      </c>
      <c r="W401" s="5" t="s">
        <v>223</v>
      </c>
      <c r="X401" s="5">
        <v>32.99</v>
      </c>
      <c r="Y401" s="5" t="s">
        <v>220</v>
      </c>
      <c r="Z401" s="5" t="s">
        <v>224</v>
      </c>
      <c r="AA401" s="5">
        <v>121.98</v>
      </c>
      <c r="AB401" s="5" t="s">
        <v>220</v>
      </c>
      <c r="AC401" s="5" t="s">
        <v>224</v>
      </c>
      <c r="AD401" s="5">
        <v>349.96</v>
      </c>
      <c r="AE401" s="32" t="s">
        <v>220</v>
      </c>
      <c r="AF401" s="53" t="s">
        <v>1118</v>
      </c>
      <c r="AG401" s="5">
        <v>24</v>
      </c>
      <c r="AH401" s="5">
        <v>24</v>
      </c>
      <c r="AI401" s="5">
        <v>48</v>
      </c>
      <c r="AJ401" s="5">
        <v>72</v>
      </c>
      <c r="AK401" s="32" t="s">
        <v>221</v>
      </c>
      <c r="AL401" s="27"/>
    </row>
    <row r="402" spans="1:38" ht="13.5" customHeight="1" x14ac:dyDescent="0.25">
      <c r="A402" s="3">
        <v>139</v>
      </c>
      <c r="B402" s="60"/>
      <c r="C402" s="60"/>
      <c r="D402" s="60"/>
      <c r="E402" s="60"/>
      <c r="F402" s="64"/>
      <c r="G402" s="13">
        <v>45965</v>
      </c>
      <c r="H402" s="31" t="s">
        <v>659</v>
      </c>
      <c r="I402" s="5" t="s">
        <v>659</v>
      </c>
      <c r="J402" s="5" t="s">
        <v>659</v>
      </c>
      <c r="K402" s="5" t="s">
        <v>659</v>
      </c>
      <c r="L402" s="5" t="s">
        <v>659</v>
      </c>
      <c r="M402" s="5" t="s">
        <v>659</v>
      </c>
      <c r="N402" s="5" t="s">
        <v>659</v>
      </c>
      <c r="O402" s="5" t="s">
        <v>659</v>
      </c>
      <c r="P402" s="5" t="s">
        <v>659</v>
      </c>
      <c r="Q402" s="5" t="s">
        <v>659</v>
      </c>
      <c r="R402" s="5" t="s">
        <v>659</v>
      </c>
      <c r="S402" s="32" t="s">
        <v>659</v>
      </c>
      <c r="T402" s="31" t="s">
        <v>223</v>
      </c>
      <c r="U402" s="5">
        <v>32.99</v>
      </c>
      <c r="V402" s="5" t="s">
        <v>220</v>
      </c>
      <c r="W402" s="5" t="s">
        <v>223</v>
      </c>
      <c r="X402" s="5">
        <v>32.99</v>
      </c>
      <c r="Y402" s="5" t="s">
        <v>220</v>
      </c>
      <c r="Z402" s="5" t="s">
        <v>223</v>
      </c>
      <c r="AA402" s="5">
        <v>121.98</v>
      </c>
      <c r="AB402" s="5" t="s">
        <v>220</v>
      </c>
      <c r="AC402" s="5" t="s">
        <v>223</v>
      </c>
      <c r="AD402" s="5">
        <v>349.96</v>
      </c>
      <c r="AE402" s="32" t="s">
        <v>220</v>
      </c>
      <c r="AF402" s="53" t="s">
        <v>1118</v>
      </c>
      <c r="AG402" s="5">
        <v>24</v>
      </c>
      <c r="AH402" s="5">
        <v>24</v>
      </c>
      <c r="AI402" s="5">
        <v>48</v>
      </c>
      <c r="AJ402" s="5">
        <v>72</v>
      </c>
      <c r="AK402" s="32" t="s">
        <v>221</v>
      </c>
      <c r="AL402" s="27"/>
    </row>
    <row r="403" spans="1:38" ht="13.5" customHeight="1" x14ac:dyDescent="0.25">
      <c r="A403" s="3">
        <v>139</v>
      </c>
      <c r="B403" s="60"/>
      <c r="C403" s="60"/>
      <c r="D403" s="60"/>
      <c r="E403" s="60"/>
      <c r="F403" s="64"/>
      <c r="G403" s="13">
        <v>45967</v>
      </c>
      <c r="H403" s="31" t="s">
        <v>659</v>
      </c>
      <c r="I403" s="5" t="s">
        <v>659</v>
      </c>
      <c r="J403" s="5" t="s">
        <v>659</v>
      </c>
      <c r="K403" s="5" t="s">
        <v>659</v>
      </c>
      <c r="L403" s="5" t="s">
        <v>659</v>
      </c>
      <c r="M403" s="5" t="s">
        <v>659</v>
      </c>
      <c r="N403" s="5" t="s">
        <v>659</v>
      </c>
      <c r="O403" s="5" t="s">
        <v>659</v>
      </c>
      <c r="P403" s="5" t="s">
        <v>659</v>
      </c>
      <c r="Q403" s="5" t="s">
        <v>659</v>
      </c>
      <c r="R403" s="5" t="s">
        <v>659</v>
      </c>
      <c r="S403" s="32" t="s">
        <v>659</v>
      </c>
      <c r="T403" s="31" t="s">
        <v>223</v>
      </c>
      <c r="U403" s="5">
        <v>32.99</v>
      </c>
      <c r="V403" s="5" t="s">
        <v>220</v>
      </c>
      <c r="W403" s="5" t="s">
        <v>223</v>
      </c>
      <c r="X403" s="5">
        <v>32.99</v>
      </c>
      <c r="Y403" s="5" t="s">
        <v>220</v>
      </c>
      <c r="Z403" s="5" t="s">
        <v>223</v>
      </c>
      <c r="AA403" s="5">
        <v>121.98</v>
      </c>
      <c r="AB403" s="5" t="s">
        <v>220</v>
      </c>
      <c r="AC403" s="5" t="s">
        <v>223</v>
      </c>
      <c r="AD403" s="5">
        <v>349.96</v>
      </c>
      <c r="AE403" s="32" t="s">
        <v>220</v>
      </c>
      <c r="AF403" s="53" t="s">
        <v>1118</v>
      </c>
      <c r="AG403" s="5">
        <v>24</v>
      </c>
      <c r="AH403" s="5">
        <v>24</v>
      </c>
      <c r="AI403" s="5">
        <v>48</v>
      </c>
      <c r="AJ403" s="5">
        <v>72</v>
      </c>
      <c r="AK403" s="32" t="s">
        <v>221</v>
      </c>
      <c r="AL403" s="27"/>
    </row>
    <row r="404" spans="1:38" ht="13.5" customHeight="1" x14ac:dyDescent="0.25">
      <c r="A404" s="3">
        <v>140</v>
      </c>
      <c r="B404" s="60" t="s">
        <v>30</v>
      </c>
      <c r="C404" s="60" t="s">
        <v>841</v>
      </c>
      <c r="D404" s="60" t="s">
        <v>16</v>
      </c>
      <c r="E404" s="60" t="s">
        <v>192</v>
      </c>
      <c r="F404" s="64">
        <v>45956</v>
      </c>
      <c r="G404" s="13">
        <v>45985</v>
      </c>
      <c r="H404" s="31" t="s">
        <v>659</v>
      </c>
      <c r="I404" s="5" t="s">
        <v>659</v>
      </c>
      <c r="J404" s="5" t="s">
        <v>659</v>
      </c>
      <c r="K404" s="5" t="s">
        <v>659</v>
      </c>
      <c r="L404" s="5" t="s">
        <v>659</v>
      </c>
      <c r="M404" s="5" t="s">
        <v>659</v>
      </c>
      <c r="N404" s="5" t="s">
        <v>659</v>
      </c>
      <c r="O404" s="5" t="s">
        <v>659</v>
      </c>
      <c r="P404" s="5" t="s">
        <v>659</v>
      </c>
      <c r="Q404" s="5" t="s">
        <v>659</v>
      </c>
      <c r="R404" s="5" t="s">
        <v>659</v>
      </c>
      <c r="S404" s="32" t="s">
        <v>659</v>
      </c>
      <c r="T404" s="31" t="s">
        <v>848</v>
      </c>
      <c r="U404" s="5">
        <v>45</v>
      </c>
      <c r="V404" s="5" t="s">
        <v>847</v>
      </c>
      <c r="W404" s="5" t="s">
        <v>848</v>
      </c>
      <c r="X404" s="5">
        <v>83</v>
      </c>
      <c r="Y404" s="5" t="s">
        <v>95</v>
      </c>
      <c r="Z404" s="5" t="s">
        <v>848</v>
      </c>
      <c r="AA404" s="5">
        <v>181.69</v>
      </c>
      <c r="AB404" s="5" t="s">
        <v>89</v>
      </c>
      <c r="AC404" s="5" t="s">
        <v>848</v>
      </c>
      <c r="AD404" s="5">
        <v>375.59</v>
      </c>
      <c r="AE404" s="32" t="s">
        <v>89</v>
      </c>
      <c r="AF404" s="31" t="s">
        <v>843</v>
      </c>
      <c r="AG404" s="5">
        <v>29</v>
      </c>
      <c r="AH404" s="5">
        <v>29</v>
      </c>
      <c r="AI404" s="5">
        <v>58</v>
      </c>
      <c r="AJ404" s="5">
        <v>92</v>
      </c>
      <c r="AK404" s="32" t="s">
        <v>844</v>
      </c>
      <c r="AL404" s="27"/>
    </row>
    <row r="405" spans="1:38" ht="13.5" customHeight="1" x14ac:dyDescent="0.25">
      <c r="A405" s="3">
        <v>140</v>
      </c>
      <c r="B405" s="60"/>
      <c r="C405" s="60"/>
      <c r="D405" s="60"/>
      <c r="E405" s="60"/>
      <c r="F405" s="65"/>
      <c r="G405" s="13">
        <v>45987</v>
      </c>
      <c r="H405" s="31" t="s">
        <v>659</v>
      </c>
      <c r="I405" s="5" t="s">
        <v>659</v>
      </c>
      <c r="J405" s="5" t="s">
        <v>659</v>
      </c>
      <c r="K405" s="5" t="s">
        <v>659</v>
      </c>
      <c r="L405" s="5" t="s">
        <v>659</v>
      </c>
      <c r="M405" s="5" t="s">
        <v>659</v>
      </c>
      <c r="N405" s="5" t="s">
        <v>659</v>
      </c>
      <c r="O405" s="5" t="s">
        <v>659</v>
      </c>
      <c r="P405" s="5" t="s">
        <v>659</v>
      </c>
      <c r="Q405" s="5" t="s">
        <v>659</v>
      </c>
      <c r="R405" s="5" t="s">
        <v>659</v>
      </c>
      <c r="S405" s="32" t="s">
        <v>659</v>
      </c>
      <c r="T405" s="31" t="s">
        <v>848</v>
      </c>
      <c r="U405" s="5">
        <v>20</v>
      </c>
      <c r="V405" s="5" t="s">
        <v>95</v>
      </c>
      <c r="W405" s="5" t="s">
        <v>842</v>
      </c>
      <c r="X405" s="5">
        <v>63</v>
      </c>
      <c r="Y405" s="5" t="s">
        <v>95</v>
      </c>
      <c r="Z405" s="5" t="s">
        <v>842</v>
      </c>
      <c r="AA405" s="5">
        <v>145.69</v>
      </c>
      <c r="AB405" s="5" t="s">
        <v>89</v>
      </c>
      <c r="AC405" s="5" t="s">
        <v>842</v>
      </c>
      <c r="AD405" s="5">
        <v>297.58999999999997</v>
      </c>
      <c r="AE405" s="32" t="s">
        <v>89</v>
      </c>
      <c r="AF405" s="31" t="s">
        <v>843</v>
      </c>
      <c r="AG405" s="5">
        <v>29</v>
      </c>
      <c r="AH405" s="5">
        <v>29</v>
      </c>
      <c r="AI405" s="5">
        <v>58</v>
      </c>
      <c r="AJ405" s="5">
        <v>92</v>
      </c>
      <c r="AK405" s="32" t="s">
        <v>844</v>
      </c>
      <c r="AL405" s="27"/>
    </row>
    <row r="406" spans="1:38" ht="13.5" customHeight="1" x14ac:dyDescent="0.25">
      <c r="A406" s="3">
        <v>140</v>
      </c>
      <c r="B406" s="60"/>
      <c r="C406" s="60"/>
      <c r="D406" s="60"/>
      <c r="E406" s="60"/>
      <c r="F406" s="65"/>
      <c r="G406" s="13">
        <v>45989</v>
      </c>
      <c r="H406" s="31" t="s">
        <v>659</v>
      </c>
      <c r="I406" s="5" t="s">
        <v>659</v>
      </c>
      <c r="J406" s="5" t="s">
        <v>659</v>
      </c>
      <c r="K406" s="5" t="s">
        <v>659</v>
      </c>
      <c r="L406" s="5" t="s">
        <v>659</v>
      </c>
      <c r="M406" s="5" t="s">
        <v>659</v>
      </c>
      <c r="N406" s="5" t="s">
        <v>659</v>
      </c>
      <c r="O406" s="5" t="s">
        <v>659</v>
      </c>
      <c r="P406" s="5" t="s">
        <v>659</v>
      </c>
      <c r="Q406" s="5" t="s">
        <v>659</v>
      </c>
      <c r="R406" s="5" t="s">
        <v>659</v>
      </c>
      <c r="S406" s="32" t="s">
        <v>659</v>
      </c>
      <c r="T406" s="31" t="s">
        <v>848</v>
      </c>
      <c r="U406" s="5">
        <v>20</v>
      </c>
      <c r="V406" s="5" t="s">
        <v>95</v>
      </c>
      <c r="W406" s="5" t="s">
        <v>848</v>
      </c>
      <c r="X406" s="5">
        <v>60.9</v>
      </c>
      <c r="Y406" s="5" t="s">
        <v>847</v>
      </c>
      <c r="Z406" s="5" t="s">
        <v>848</v>
      </c>
      <c r="AA406" s="5">
        <v>145.69</v>
      </c>
      <c r="AB406" s="5" t="s">
        <v>89</v>
      </c>
      <c r="AC406" s="5" t="s">
        <v>848</v>
      </c>
      <c r="AD406" s="5">
        <v>297.58999999999997</v>
      </c>
      <c r="AE406" s="32" t="s">
        <v>89</v>
      </c>
      <c r="AF406" s="31" t="s">
        <v>843</v>
      </c>
      <c r="AG406" s="5">
        <v>29</v>
      </c>
      <c r="AH406" s="5">
        <v>29</v>
      </c>
      <c r="AI406" s="5">
        <v>58</v>
      </c>
      <c r="AJ406" s="5">
        <v>92</v>
      </c>
      <c r="AK406" s="32" t="s">
        <v>844</v>
      </c>
      <c r="AL406" s="27"/>
    </row>
    <row r="407" spans="1:38" ht="13.5" customHeight="1" x14ac:dyDescent="0.25">
      <c r="A407" s="3">
        <v>142</v>
      </c>
      <c r="B407" s="60" t="s">
        <v>34</v>
      </c>
      <c r="C407" s="60" t="s">
        <v>777</v>
      </c>
      <c r="D407" s="60" t="s">
        <v>35</v>
      </c>
      <c r="E407" s="60" t="s">
        <v>777</v>
      </c>
      <c r="F407" s="64">
        <v>45963</v>
      </c>
      <c r="G407" s="13">
        <v>45991</v>
      </c>
      <c r="H407" s="31" t="s">
        <v>659</v>
      </c>
      <c r="I407" s="5" t="s">
        <v>659</v>
      </c>
      <c r="J407" s="5" t="s">
        <v>659</v>
      </c>
      <c r="K407" s="5" t="s">
        <v>659</v>
      </c>
      <c r="L407" s="5" t="s">
        <v>659</v>
      </c>
      <c r="M407" s="5" t="s">
        <v>659</v>
      </c>
      <c r="N407" s="5" t="s">
        <v>659</v>
      </c>
      <c r="O407" s="5" t="s">
        <v>659</v>
      </c>
      <c r="P407" s="5" t="s">
        <v>659</v>
      </c>
      <c r="Q407" s="5" t="s">
        <v>659</v>
      </c>
      <c r="R407" s="5" t="s">
        <v>659</v>
      </c>
      <c r="S407" s="32" t="s">
        <v>659</v>
      </c>
      <c r="T407" s="31" t="s">
        <v>1785</v>
      </c>
      <c r="U407" s="5">
        <v>64.959999999999994</v>
      </c>
      <c r="V407" s="5" t="s">
        <v>111</v>
      </c>
      <c r="W407" s="5" t="s">
        <v>1785</v>
      </c>
      <c r="X407" s="5">
        <v>64.959999999999994</v>
      </c>
      <c r="Y407" s="5" t="s">
        <v>111</v>
      </c>
      <c r="Z407" s="5" t="s">
        <v>1785</v>
      </c>
      <c r="AA407" s="5">
        <v>167.89</v>
      </c>
      <c r="AB407" s="5" t="s">
        <v>111</v>
      </c>
      <c r="AC407" s="5" t="s">
        <v>1785</v>
      </c>
      <c r="AD407" s="5">
        <v>335.78</v>
      </c>
      <c r="AE407" s="32" t="s">
        <v>111</v>
      </c>
      <c r="AF407" s="31" t="s">
        <v>1786</v>
      </c>
      <c r="AG407" s="5">
        <v>13.89</v>
      </c>
      <c r="AH407" s="5">
        <v>13.89</v>
      </c>
      <c r="AI407" s="5">
        <v>27.78</v>
      </c>
      <c r="AJ407" s="5">
        <v>55.56</v>
      </c>
      <c r="AK407" s="32" t="s">
        <v>1782</v>
      </c>
      <c r="AL407" s="27"/>
    </row>
    <row r="408" spans="1:38" ht="13.5" customHeight="1" x14ac:dyDescent="0.25">
      <c r="A408" s="3">
        <v>142</v>
      </c>
      <c r="B408" s="60"/>
      <c r="C408" s="60"/>
      <c r="D408" s="60"/>
      <c r="E408" s="60"/>
      <c r="F408" s="65"/>
      <c r="G408" s="13">
        <v>45993</v>
      </c>
      <c r="H408" s="31" t="s">
        <v>659</v>
      </c>
      <c r="I408" s="5" t="s">
        <v>659</v>
      </c>
      <c r="J408" s="5" t="s">
        <v>659</v>
      </c>
      <c r="K408" s="5" t="s">
        <v>659</v>
      </c>
      <c r="L408" s="5" t="s">
        <v>659</v>
      </c>
      <c r="M408" s="5" t="s">
        <v>659</v>
      </c>
      <c r="N408" s="5" t="s">
        <v>659</v>
      </c>
      <c r="O408" s="5" t="s">
        <v>659</v>
      </c>
      <c r="P408" s="5" t="s">
        <v>659</v>
      </c>
      <c r="Q408" s="5" t="s">
        <v>659</v>
      </c>
      <c r="R408" s="5" t="s">
        <v>659</v>
      </c>
      <c r="S408" s="32" t="s">
        <v>659</v>
      </c>
      <c r="T408" s="31" t="s">
        <v>1781</v>
      </c>
      <c r="U408" s="5">
        <v>36.97</v>
      </c>
      <c r="V408" s="5" t="s">
        <v>111</v>
      </c>
      <c r="W408" s="5" t="s">
        <v>1781</v>
      </c>
      <c r="X408" s="5">
        <v>36.97</v>
      </c>
      <c r="Y408" s="5" t="s">
        <v>111</v>
      </c>
      <c r="Z408" s="5" t="s">
        <v>1781</v>
      </c>
      <c r="AA408" s="5">
        <v>113.43</v>
      </c>
      <c r="AB408" s="5" t="s">
        <v>102</v>
      </c>
      <c r="AC408" s="5" t="s">
        <v>1781</v>
      </c>
      <c r="AD408" s="5">
        <v>226.86</v>
      </c>
      <c r="AE408" s="32" t="s">
        <v>102</v>
      </c>
      <c r="AF408" s="31" t="s">
        <v>1041</v>
      </c>
      <c r="AG408" s="5">
        <v>15.06</v>
      </c>
      <c r="AH408" s="5">
        <v>15.06</v>
      </c>
      <c r="AI408" s="5">
        <v>30.12</v>
      </c>
      <c r="AJ408" s="5">
        <v>60.24</v>
      </c>
      <c r="AK408" s="32" t="s">
        <v>1782</v>
      </c>
      <c r="AL408" s="27"/>
    </row>
    <row r="409" spans="1:38" ht="13.5" customHeight="1" thickBot="1" x14ac:dyDescent="0.3">
      <c r="A409" s="3">
        <v>142</v>
      </c>
      <c r="B409" s="60"/>
      <c r="C409" s="60"/>
      <c r="D409" s="60"/>
      <c r="E409" s="60"/>
      <c r="F409" s="65"/>
      <c r="G409" s="13">
        <v>45995</v>
      </c>
      <c r="H409" s="41" t="s">
        <v>659</v>
      </c>
      <c r="I409" s="42" t="s">
        <v>659</v>
      </c>
      <c r="J409" s="42" t="s">
        <v>659</v>
      </c>
      <c r="K409" s="42" t="s">
        <v>659</v>
      </c>
      <c r="L409" s="42" t="s">
        <v>659</v>
      </c>
      <c r="M409" s="42" t="s">
        <v>659</v>
      </c>
      <c r="N409" s="42" t="s">
        <v>659</v>
      </c>
      <c r="O409" s="42" t="s">
        <v>659</v>
      </c>
      <c r="P409" s="42" t="s">
        <v>659</v>
      </c>
      <c r="Q409" s="42" t="s">
        <v>659</v>
      </c>
      <c r="R409" s="42" t="s">
        <v>659</v>
      </c>
      <c r="S409" s="43" t="s">
        <v>659</v>
      </c>
      <c r="T409" s="41" t="s">
        <v>1781</v>
      </c>
      <c r="U409" s="42">
        <v>36.97</v>
      </c>
      <c r="V409" s="42" t="s">
        <v>111</v>
      </c>
      <c r="W409" s="42" t="s">
        <v>1781</v>
      </c>
      <c r="X409" s="42">
        <v>36.97</v>
      </c>
      <c r="Y409" s="42" t="s">
        <v>111</v>
      </c>
      <c r="Z409" s="42" t="s">
        <v>1781</v>
      </c>
      <c r="AA409" s="42">
        <v>115.31</v>
      </c>
      <c r="AB409" s="42" t="s">
        <v>102</v>
      </c>
      <c r="AC409" s="42" t="s">
        <v>1781</v>
      </c>
      <c r="AD409" s="42">
        <v>230.62</v>
      </c>
      <c r="AE409" s="43" t="s">
        <v>102</v>
      </c>
      <c r="AF409" s="41" t="s">
        <v>1041</v>
      </c>
      <c r="AG409" s="42">
        <v>15.06</v>
      </c>
      <c r="AH409" s="42">
        <v>15.06</v>
      </c>
      <c r="AI409" s="42">
        <v>30.12</v>
      </c>
      <c r="AJ409" s="42">
        <v>60.24</v>
      </c>
      <c r="AK409" s="43" t="s">
        <v>1782</v>
      </c>
      <c r="AL409" s="27"/>
    </row>
    <row r="410" spans="1:38" ht="14.25" thickTop="1" x14ac:dyDescent="0.25"/>
  </sheetData>
  <mergeCells count="680">
    <mergeCell ref="E2:E4"/>
    <mergeCell ref="F2:F4"/>
    <mergeCell ref="B5:B7"/>
    <mergeCell ref="C5:C7"/>
    <mergeCell ref="D5:D7"/>
    <mergeCell ref="E5:E7"/>
    <mergeCell ref="F5:F7"/>
    <mergeCell ref="B2:B4"/>
    <mergeCell ref="C2:C4"/>
    <mergeCell ref="D2:D4"/>
    <mergeCell ref="E8:E10"/>
    <mergeCell ref="F8:F10"/>
    <mergeCell ref="B11:B13"/>
    <mergeCell ref="C11:C13"/>
    <mergeCell ref="D11:D13"/>
    <mergeCell ref="E11:E13"/>
    <mergeCell ref="F11:F13"/>
    <mergeCell ref="B8:B10"/>
    <mergeCell ref="C8:C10"/>
    <mergeCell ref="D8:D10"/>
    <mergeCell ref="E14:E16"/>
    <mergeCell ref="F14:F16"/>
    <mergeCell ref="B17:B19"/>
    <mergeCell ref="C17:C19"/>
    <mergeCell ref="D17:D19"/>
    <mergeCell ref="E17:E19"/>
    <mergeCell ref="F17:F19"/>
    <mergeCell ref="B14:B16"/>
    <mergeCell ref="C14:C16"/>
    <mergeCell ref="D14:D16"/>
    <mergeCell ref="E20:E22"/>
    <mergeCell ref="F20:F22"/>
    <mergeCell ref="B23:B25"/>
    <mergeCell ref="C23:C25"/>
    <mergeCell ref="D23:D25"/>
    <mergeCell ref="E23:E25"/>
    <mergeCell ref="F23:F25"/>
    <mergeCell ref="B20:B22"/>
    <mergeCell ref="C20:C22"/>
    <mergeCell ref="D20:D22"/>
    <mergeCell ref="E26:E28"/>
    <mergeCell ref="F26:F28"/>
    <mergeCell ref="B29:B31"/>
    <mergeCell ref="C29:C31"/>
    <mergeCell ref="D29:D31"/>
    <mergeCell ref="E29:E31"/>
    <mergeCell ref="F29:F31"/>
    <mergeCell ref="B26:B28"/>
    <mergeCell ref="C26:C28"/>
    <mergeCell ref="D26:D28"/>
    <mergeCell ref="E32:E34"/>
    <mergeCell ref="F32:F34"/>
    <mergeCell ref="B35:B37"/>
    <mergeCell ref="C35:C37"/>
    <mergeCell ref="D35:D37"/>
    <mergeCell ref="E35:E37"/>
    <mergeCell ref="F35:F37"/>
    <mergeCell ref="B32:B34"/>
    <mergeCell ref="C32:C34"/>
    <mergeCell ref="D32:D34"/>
    <mergeCell ref="B44:B46"/>
    <mergeCell ref="C44:C46"/>
    <mergeCell ref="D44:D46"/>
    <mergeCell ref="E44:E46"/>
    <mergeCell ref="F44:F46"/>
    <mergeCell ref="E38:E40"/>
    <mergeCell ref="F38:F40"/>
    <mergeCell ref="B41:B43"/>
    <mergeCell ref="C41:C43"/>
    <mergeCell ref="D41:D43"/>
    <mergeCell ref="E41:E43"/>
    <mergeCell ref="F41:F43"/>
    <mergeCell ref="B38:B40"/>
    <mergeCell ref="C38:C40"/>
    <mergeCell ref="D38:D40"/>
    <mergeCell ref="E47:E49"/>
    <mergeCell ref="F47:F49"/>
    <mergeCell ref="B50:B52"/>
    <mergeCell ref="C50:C52"/>
    <mergeCell ref="D50:D52"/>
    <mergeCell ref="E50:E52"/>
    <mergeCell ref="F50:F52"/>
    <mergeCell ref="B47:B49"/>
    <mergeCell ref="C47:C49"/>
    <mergeCell ref="D47:D49"/>
    <mergeCell ref="E53:E55"/>
    <mergeCell ref="F53:F55"/>
    <mergeCell ref="B56:B58"/>
    <mergeCell ref="C56:C58"/>
    <mergeCell ref="D56:D58"/>
    <mergeCell ref="E56:E58"/>
    <mergeCell ref="F56:F58"/>
    <mergeCell ref="B53:B55"/>
    <mergeCell ref="C53:C55"/>
    <mergeCell ref="D53:D55"/>
    <mergeCell ref="E59:E61"/>
    <mergeCell ref="F59:F61"/>
    <mergeCell ref="B62:B64"/>
    <mergeCell ref="C62:C64"/>
    <mergeCell ref="D62:D64"/>
    <mergeCell ref="E62:E64"/>
    <mergeCell ref="F62:F64"/>
    <mergeCell ref="B59:B61"/>
    <mergeCell ref="C59:C61"/>
    <mergeCell ref="D59:D61"/>
    <mergeCell ref="E65:E67"/>
    <mergeCell ref="F65:F67"/>
    <mergeCell ref="B68:B70"/>
    <mergeCell ref="C68:C70"/>
    <mergeCell ref="D68:D70"/>
    <mergeCell ref="E68:E70"/>
    <mergeCell ref="F68:F70"/>
    <mergeCell ref="B65:B67"/>
    <mergeCell ref="C65:C67"/>
    <mergeCell ref="D65:D67"/>
    <mergeCell ref="E71:E73"/>
    <mergeCell ref="F71:F73"/>
    <mergeCell ref="B74:B76"/>
    <mergeCell ref="C74:C76"/>
    <mergeCell ref="D74:D76"/>
    <mergeCell ref="E74:E76"/>
    <mergeCell ref="F74:F76"/>
    <mergeCell ref="B71:B73"/>
    <mergeCell ref="C71:C73"/>
    <mergeCell ref="D71:D73"/>
    <mergeCell ref="E77:E79"/>
    <mergeCell ref="F77:F79"/>
    <mergeCell ref="B80:B82"/>
    <mergeCell ref="C80:C82"/>
    <mergeCell ref="D80:D82"/>
    <mergeCell ref="E80:E82"/>
    <mergeCell ref="F80:F82"/>
    <mergeCell ref="B77:B79"/>
    <mergeCell ref="C77:C79"/>
    <mergeCell ref="D77:D79"/>
    <mergeCell ref="E83:E85"/>
    <mergeCell ref="F83:F85"/>
    <mergeCell ref="B86:B88"/>
    <mergeCell ref="C86:C88"/>
    <mergeCell ref="D86:D88"/>
    <mergeCell ref="E86:E88"/>
    <mergeCell ref="F86:F88"/>
    <mergeCell ref="B83:B85"/>
    <mergeCell ref="C83:C85"/>
    <mergeCell ref="D83:D85"/>
    <mergeCell ref="E89:E91"/>
    <mergeCell ref="F89:F91"/>
    <mergeCell ref="B92:B94"/>
    <mergeCell ref="C92:C94"/>
    <mergeCell ref="D92:D94"/>
    <mergeCell ref="E92:E94"/>
    <mergeCell ref="F92:F94"/>
    <mergeCell ref="B89:B91"/>
    <mergeCell ref="C89:C91"/>
    <mergeCell ref="D89:D91"/>
    <mergeCell ref="E95:E97"/>
    <mergeCell ref="F95:F97"/>
    <mergeCell ref="B98:B100"/>
    <mergeCell ref="C98:C100"/>
    <mergeCell ref="D98:D100"/>
    <mergeCell ref="E98:E100"/>
    <mergeCell ref="F98:F100"/>
    <mergeCell ref="B95:B97"/>
    <mergeCell ref="C95:C97"/>
    <mergeCell ref="D95:D97"/>
    <mergeCell ref="E101:E103"/>
    <mergeCell ref="F101:F103"/>
    <mergeCell ref="B104:B106"/>
    <mergeCell ref="C104:C106"/>
    <mergeCell ref="D104:D106"/>
    <mergeCell ref="E104:E106"/>
    <mergeCell ref="F104:F106"/>
    <mergeCell ref="B101:B103"/>
    <mergeCell ref="C101:C103"/>
    <mergeCell ref="D101:D103"/>
    <mergeCell ref="E107:E109"/>
    <mergeCell ref="F107:F109"/>
    <mergeCell ref="B110:B112"/>
    <mergeCell ref="C110:C112"/>
    <mergeCell ref="D110:D112"/>
    <mergeCell ref="E110:E112"/>
    <mergeCell ref="F110:F112"/>
    <mergeCell ref="B107:B109"/>
    <mergeCell ref="C107:C109"/>
    <mergeCell ref="D107:D109"/>
    <mergeCell ref="E113:E115"/>
    <mergeCell ref="F113:F115"/>
    <mergeCell ref="B116:B118"/>
    <mergeCell ref="C116:C118"/>
    <mergeCell ref="D116:D118"/>
    <mergeCell ref="E116:E118"/>
    <mergeCell ref="F116:F118"/>
    <mergeCell ref="B113:B115"/>
    <mergeCell ref="C113:C115"/>
    <mergeCell ref="D113:D115"/>
    <mergeCell ref="E119:E121"/>
    <mergeCell ref="F119:F121"/>
    <mergeCell ref="B122:B124"/>
    <mergeCell ref="C122:C124"/>
    <mergeCell ref="D122:D124"/>
    <mergeCell ref="E122:E124"/>
    <mergeCell ref="F122:F124"/>
    <mergeCell ref="B119:B121"/>
    <mergeCell ref="C119:C121"/>
    <mergeCell ref="D119:D121"/>
    <mergeCell ref="E125:E127"/>
    <mergeCell ref="F125:F127"/>
    <mergeCell ref="B128:B130"/>
    <mergeCell ref="C128:C130"/>
    <mergeCell ref="D128:D130"/>
    <mergeCell ref="E128:E130"/>
    <mergeCell ref="F128:F130"/>
    <mergeCell ref="B125:B127"/>
    <mergeCell ref="C125:C127"/>
    <mergeCell ref="D125:D127"/>
    <mergeCell ref="E131:E133"/>
    <mergeCell ref="F131:F133"/>
    <mergeCell ref="B134:B136"/>
    <mergeCell ref="C134:C136"/>
    <mergeCell ref="D134:D136"/>
    <mergeCell ref="E134:E136"/>
    <mergeCell ref="F134:F136"/>
    <mergeCell ref="B131:B133"/>
    <mergeCell ref="C131:C133"/>
    <mergeCell ref="D131:D133"/>
    <mergeCell ref="E137:E139"/>
    <mergeCell ref="F137:F139"/>
    <mergeCell ref="B140:B142"/>
    <mergeCell ref="C140:C142"/>
    <mergeCell ref="D140:D142"/>
    <mergeCell ref="E140:E142"/>
    <mergeCell ref="F140:F142"/>
    <mergeCell ref="B137:B139"/>
    <mergeCell ref="C137:C139"/>
    <mergeCell ref="D137:D139"/>
    <mergeCell ref="E143:E145"/>
    <mergeCell ref="F143:F145"/>
    <mergeCell ref="B146:B148"/>
    <mergeCell ref="C146:C148"/>
    <mergeCell ref="D146:D148"/>
    <mergeCell ref="E146:E148"/>
    <mergeCell ref="F146:F148"/>
    <mergeCell ref="B143:B145"/>
    <mergeCell ref="C143:C145"/>
    <mergeCell ref="D143:D145"/>
    <mergeCell ref="E149:E151"/>
    <mergeCell ref="F149:F151"/>
    <mergeCell ref="B152:B154"/>
    <mergeCell ref="C152:C154"/>
    <mergeCell ref="D152:D154"/>
    <mergeCell ref="E152:E154"/>
    <mergeCell ref="F152:F154"/>
    <mergeCell ref="B149:B151"/>
    <mergeCell ref="C149:C151"/>
    <mergeCell ref="D149:D151"/>
    <mergeCell ref="E155:E157"/>
    <mergeCell ref="F155:F157"/>
    <mergeCell ref="B158:B160"/>
    <mergeCell ref="C158:C160"/>
    <mergeCell ref="D158:D160"/>
    <mergeCell ref="E158:E160"/>
    <mergeCell ref="F158:F160"/>
    <mergeCell ref="B155:B157"/>
    <mergeCell ref="C155:C157"/>
    <mergeCell ref="D155:D157"/>
    <mergeCell ref="E161:E163"/>
    <mergeCell ref="F161:F163"/>
    <mergeCell ref="B164:B166"/>
    <mergeCell ref="C164:C166"/>
    <mergeCell ref="D164:D166"/>
    <mergeCell ref="E164:E166"/>
    <mergeCell ref="F164:F166"/>
    <mergeCell ref="B161:B163"/>
    <mergeCell ref="C161:C163"/>
    <mergeCell ref="D161:D163"/>
    <mergeCell ref="E167:E169"/>
    <mergeCell ref="F167:F169"/>
    <mergeCell ref="B170:B172"/>
    <mergeCell ref="C170:C172"/>
    <mergeCell ref="D170:D172"/>
    <mergeCell ref="E170:E172"/>
    <mergeCell ref="F170:F172"/>
    <mergeCell ref="B167:B169"/>
    <mergeCell ref="C167:C169"/>
    <mergeCell ref="D167:D169"/>
    <mergeCell ref="B176:B178"/>
    <mergeCell ref="C176:C178"/>
    <mergeCell ref="D176:D178"/>
    <mergeCell ref="E176:E178"/>
    <mergeCell ref="F176:F178"/>
    <mergeCell ref="E173:E175"/>
    <mergeCell ref="F173:F175"/>
    <mergeCell ref="B173:B175"/>
    <mergeCell ref="C173:C175"/>
    <mergeCell ref="D173:D175"/>
    <mergeCell ref="E179:E181"/>
    <mergeCell ref="F179:F181"/>
    <mergeCell ref="B182:B184"/>
    <mergeCell ref="C182:C184"/>
    <mergeCell ref="D182:D184"/>
    <mergeCell ref="E182:E184"/>
    <mergeCell ref="F182:F184"/>
    <mergeCell ref="B179:B181"/>
    <mergeCell ref="C179:C181"/>
    <mergeCell ref="D179:D181"/>
    <mergeCell ref="E185:E187"/>
    <mergeCell ref="F185:F187"/>
    <mergeCell ref="B188:B190"/>
    <mergeCell ref="C188:C190"/>
    <mergeCell ref="D188:D190"/>
    <mergeCell ref="E188:E190"/>
    <mergeCell ref="F188:F190"/>
    <mergeCell ref="B185:B187"/>
    <mergeCell ref="C185:C187"/>
    <mergeCell ref="D185:D187"/>
    <mergeCell ref="E191:E193"/>
    <mergeCell ref="F191:F193"/>
    <mergeCell ref="B194:B196"/>
    <mergeCell ref="C194:C196"/>
    <mergeCell ref="D194:D196"/>
    <mergeCell ref="E194:E196"/>
    <mergeCell ref="F194:F196"/>
    <mergeCell ref="B191:B193"/>
    <mergeCell ref="C191:C193"/>
    <mergeCell ref="D191:D193"/>
    <mergeCell ref="E197:E199"/>
    <mergeCell ref="F197:F199"/>
    <mergeCell ref="B200:B202"/>
    <mergeCell ref="C200:C202"/>
    <mergeCell ref="D200:D202"/>
    <mergeCell ref="E200:E202"/>
    <mergeCell ref="F200:F202"/>
    <mergeCell ref="B197:B199"/>
    <mergeCell ref="C197:C199"/>
    <mergeCell ref="D197:D199"/>
    <mergeCell ref="E203:E205"/>
    <mergeCell ref="F203:F205"/>
    <mergeCell ref="B206:B208"/>
    <mergeCell ref="C206:C208"/>
    <mergeCell ref="D206:D208"/>
    <mergeCell ref="E206:E208"/>
    <mergeCell ref="F206:F208"/>
    <mergeCell ref="B203:B205"/>
    <mergeCell ref="C203:C205"/>
    <mergeCell ref="D203:D205"/>
    <mergeCell ref="E209:E211"/>
    <mergeCell ref="F209:F211"/>
    <mergeCell ref="B212:B214"/>
    <mergeCell ref="C212:C214"/>
    <mergeCell ref="D212:D214"/>
    <mergeCell ref="E212:E214"/>
    <mergeCell ref="F212:F214"/>
    <mergeCell ref="B209:B211"/>
    <mergeCell ref="C209:C211"/>
    <mergeCell ref="D209:D211"/>
    <mergeCell ref="E215:E217"/>
    <mergeCell ref="F215:F217"/>
    <mergeCell ref="B218:B220"/>
    <mergeCell ref="C218:C220"/>
    <mergeCell ref="D218:D220"/>
    <mergeCell ref="E218:E220"/>
    <mergeCell ref="F218:F220"/>
    <mergeCell ref="B215:B217"/>
    <mergeCell ref="C215:C217"/>
    <mergeCell ref="D215:D217"/>
    <mergeCell ref="E224:E226"/>
    <mergeCell ref="F224:F226"/>
    <mergeCell ref="B224:B226"/>
    <mergeCell ref="C224:C226"/>
    <mergeCell ref="D224:D226"/>
    <mergeCell ref="B221:B223"/>
    <mergeCell ref="C221:C223"/>
    <mergeCell ref="D221:D223"/>
    <mergeCell ref="E221:E223"/>
    <mergeCell ref="F221:F223"/>
    <mergeCell ref="E227:E229"/>
    <mergeCell ref="F227:F229"/>
    <mergeCell ref="B230:B232"/>
    <mergeCell ref="C230:C232"/>
    <mergeCell ref="D230:D232"/>
    <mergeCell ref="E230:E232"/>
    <mergeCell ref="F230:F232"/>
    <mergeCell ref="B227:B229"/>
    <mergeCell ref="C227:C229"/>
    <mergeCell ref="D227:D229"/>
    <mergeCell ref="E233:E235"/>
    <mergeCell ref="F233:F235"/>
    <mergeCell ref="B236:B238"/>
    <mergeCell ref="C236:C238"/>
    <mergeCell ref="D236:D238"/>
    <mergeCell ref="E236:E238"/>
    <mergeCell ref="F236:F238"/>
    <mergeCell ref="B233:B235"/>
    <mergeCell ref="C233:C235"/>
    <mergeCell ref="D233:D235"/>
    <mergeCell ref="E239:E241"/>
    <mergeCell ref="F239:F241"/>
    <mergeCell ref="B242:B244"/>
    <mergeCell ref="C242:C244"/>
    <mergeCell ref="D242:D244"/>
    <mergeCell ref="E242:E244"/>
    <mergeCell ref="F242:F244"/>
    <mergeCell ref="B239:B241"/>
    <mergeCell ref="C239:C241"/>
    <mergeCell ref="D239:D241"/>
    <mergeCell ref="E245:E247"/>
    <mergeCell ref="F245:F247"/>
    <mergeCell ref="B248:B250"/>
    <mergeCell ref="C248:C250"/>
    <mergeCell ref="D248:D250"/>
    <mergeCell ref="E248:E250"/>
    <mergeCell ref="F248:F250"/>
    <mergeCell ref="B245:B247"/>
    <mergeCell ref="C245:C247"/>
    <mergeCell ref="D245:D247"/>
    <mergeCell ref="E251:E253"/>
    <mergeCell ref="F251:F253"/>
    <mergeCell ref="B254:B256"/>
    <mergeCell ref="C254:C256"/>
    <mergeCell ref="D254:D256"/>
    <mergeCell ref="E254:E256"/>
    <mergeCell ref="F254:F256"/>
    <mergeCell ref="B251:B253"/>
    <mergeCell ref="C251:C253"/>
    <mergeCell ref="D251:D253"/>
    <mergeCell ref="E257:E259"/>
    <mergeCell ref="F257:F259"/>
    <mergeCell ref="B260:B262"/>
    <mergeCell ref="C260:C262"/>
    <mergeCell ref="D260:D262"/>
    <mergeCell ref="E260:E262"/>
    <mergeCell ref="F260:F262"/>
    <mergeCell ref="B257:B259"/>
    <mergeCell ref="C257:C259"/>
    <mergeCell ref="D257:D259"/>
    <mergeCell ref="E263:E265"/>
    <mergeCell ref="F263:F265"/>
    <mergeCell ref="B266:B268"/>
    <mergeCell ref="C266:C268"/>
    <mergeCell ref="D266:D268"/>
    <mergeCell ref="E266:E268"/>
    <mergeCell ref="F266:F268"/>
    <mergeCell ref="B263:B265"/>
    <mergeCell ref="C263:C265"/>
    <mergeCell ref="D263:D265"/>
    <mergeCell ref="E269:E271"/>
    <mergeCell ref="F269:F271"/>
    <mergeCell ref="B272:B274"/>
    <mergeCell ref="C272:C274"/>
    <mergeCell ref="D272:D274"/>
    <mergeCell ref="E272:E274"/>
    <mergeCell ref="F272:F274"/>
    <mergeCell ref="B269:B271"/>
    <mergeCell ref="C269:C271"/>
    <mergeCell ref="D269:D271"/>
    <mergeCell ref="E275:E277"/>
    <mergeCell ref="F275:F277"/>
    <mergeCell ref="B278:B280"/>
    <mergeCell ref="C278:C280"/>
    <mergeCell ref="D278:D280"/>
    <mergeCell ref="E278:E280"/>
    <mergeCell ref="F278:F280"/>
    <mergeCell ref="B275:B277"/>
    <mergeCell ref="C275:C277"/>
    <mergeCell ref="D275:D277"/>
    <mergeCell ref="E281:E283"/>
    <mergeCell ref="F281:F283"/>
    <mergeCell ref="B284:B286"/>
    <mergeCell ref="C284:C286"/>
    <mergeCell ref="D284:D286"/>
    <mergeCell ref="E284:E286"/>
    <mergeCell ref="F284:F286"/>
    <mergeCell ref="B281:B283"/>
    <mergeCell ref="C281:C283"/>
    <mergeCell ref="D281:D283"/>
    <mergeCell ref="E287:E289"/>
    <mergeCell ref="F287:F289"/>
    <mergeCell ref="B290:B292"/>
    <mergeCell ref="C290:C292"/>
    <mergeCell ref="D290:D292"/>
    <mergeCell ref="E290:E292"/>
    <mergeCell ref="F290:F292"/>
    <mergeCell ref="B287:B289"/>
    <mergeCell ref="C287:C289"/>
    <mergeCell ref="D287:D289"/>
    <mergeCell ref="E293:E295"/>
    <mergeCell ref="F293:F295"/>
    <mergeCell ref="B296:B298"/>
    <mergeCell ref="C296:C298"/>
    <mergeCell ref="D296:D298"/>
    <mergeCell ref="E296:E298"/>
    <mergeCell ref="F296:F298"/>
    <mergeCell ref="B293:B295"/>
    <mergeCell ref="C293:C295"/>
    <mergeCell ref="D293:D295"/>
    <mergeCell ref="E299:E301"/>
    <mergeCell ref="F299:F301"/>
    <mergeCell ref="B302:B304"/>
    <mergeCell ref="C302:C304"/>
    <mergeCell ref="D302:D304"/>
    <mergeCell ref="E302:E304"/>
    <mergeCell ref="F302:F304"/>
    <mergeCell ref="B299:B301"/>
    <mergeCell ref="C299:C301"/>
    <mergeCell ref="D299:D301"/>
    <mergeCell ref="E305:E307"/>
    <mergeCell ref="F305:F307"/>
    <mergeCell ref="B308:B310"/>
    <mergeCell ref="C308:C310"/>
    <mergeCell ref="D308:D310"/>
    <mergeCell ref="E308:E310"/>
    <mergeCell ref="F308:F310"/>
    <mergeCell ref="B305:B307"/>
    <mergeCell ref="C305:C307"/>
    <mergeCell ref="D305:D307"/>
    <mergeCell ref="E311:E313"/>
    <mergeCell ref="F311:F313"/>
    <mergeCell ref="B314:B316"/>
    <mergeCell ref="C314:C316"/>
    <mergeCell ref="D314:D316"/>
    <mergeCell ref="E314:E316"/>
    <mergeCell ref="F314:F316"/>
    <mergeCell ref="B311:B313"/>
    <mergeCell ref="C311:C313"/>
    <mergeCell ref="D311:D313"/>
    <mergeCell ref="E317:E319"/>
    <mergeCell ref="F317:F319"/>
    <mergeCell ref="B320:B322"/>
    <mergeCell ref="C320:C322"/>
    <mergeCell ref="D320:D322"/>
    <mergeCell ref="E320:E322"/>
    <mergeCell ref="F320:F322"/>
    <mergeCell ref="B317:B319"/>
    <mergeCell ref="C317:C319"/>
    <mergeCell ref="D317:D319"/>
    <mergeCell ref="E323:E325"/>
    <mergeCell ref="F323:F325"/>
    <mergeCell ref="B326:B328"/>
    <mergeCell ref="C326:C328"/>
    <mergeCell ref="D326:D328"/>
    <mergeCell ref="E326:E328"/>
    <mergeCell ref="F326:F328"/>
    <mergeCell ref="B323:B325"/>
    <mergeCell ref="C323:C325"/>
    <mergeCell ref="D323:D325"/>
    <mergeCell ref="E329:E331"/>
    <mergeCell ref="F329:F331"/>
    <mergeCell ref="B332:B334"/>
    <mergeCell ref="C332:C334"/>
    <mergeCell ref="D332:D334"/>
    <mergeCell ref="E332:E334"/>
    <mergeCell ref="F332:F334"/>
    <mergeCell ref="B329:B331"/>
    <mergeCell ref="C329:C331"/>
    <mergeCell ref="D329:D331"/>
    <mergeCell ref="E335:E337"/>
    <mergeCell ref="F335:F337"/>
    <mergeCell ref="B338:B340"/>
    <mergeCell ref="C338:C340"/>
    <mergeCell ref="D338:D340"/>
    <mergeCell ref="E338:E340"/>
    <mergeCell ref="F338:F340"/>
    <mergeCell ref="B335:B337"/>
    <mergeCell ref="C335:C337"/>
    <mergeCell ref="D335:D337"/>
    <mergeCell ref="E341:E343"/>
    <mergeCell ref="F341:F343"/>
    <mergeCell ref="B344:B346"/>
    <mergeCell ref="C344:C346"/>
    <mergeCell ref="D344:D346"/>
    <mergeCell ref="E344:E346"/>
    <mergeCell ref="F344:F346"/>
    <mergeCell ref="B341:B343"/>
    <mergeCell ref="C341:C343"/>
    <mergeCell ref="D341:D343"/>
    <mergeCell ref="E347:E349"/>
    <mergeCell ref="F347:F349"/>
    <mergeCell ref="B350:B352"/>
    <mergeCell ref="C350:C352"/>
    <mergeCell ref="D350:D352"/>
    <mergeCell ref="E350:E352"/>
    <mergeCell ref="F350:F352"/>
    <mergeCell ref="B347:B349"/>
    <mergeCell ref="C347:C349"/>
    <mergeCell ref="D347:D349"/>
    <mergeCell ref="E353:E355"/>
    <mergeCell ref="F353:F355"/>
    <mergeCell ref="B356:B358"/>
    <mergeCell ref="C356:C358"/>
    <mergeCell ref="D356:D358"/>
    <mergeCell ref="E356:E358"/>
    <mergeCell ref="F356:F358"/>
    <mergeCell ref="B353:B355"/>
    <mergeCell ref="C353:C355"/>
    <mergeCell ref="D353:D355"/>
    <mergeCell ref="E359:E361"/>
    <mergeCell ref="F359:F361"/>
    <mergeCell ref="B362:B364"/>
    <mergeCell ref="C362:C364"/>
    <mergeCell ref="D362:D364"/>
    <mergeCell ref="E362:E364"/>
    <mergeCell ref="F362:F364"/>
    <mergeCell ref="B359:B361"/>
    <mergeCell ref="C359:C361"/>
    <mergeCell ref="D359:D361"/>
    <mergeCell ref="E365:E367"/>
    <mergeCell ref="F365:F367"/>
    <mergeCell ref="B368:B370"/>
    <mergeCell ref="C368:C370"/>
    <mergeCell ref="D368:D370"/>
    <mergeCell ref="E368:E370"/>
    <mergeCell ref="F368:F370"/>
    <mergeCell ref="B365:B367"/>
    <mergeCell ref="C365:C367"/>
    <mergeCell ref="D365:D367"/>
    <mergeCell ref="E371:E373"/>
    <mergeCell ref="F371:F373"/>
    <mergeCell ref="B374:B376"/>
    <mergeCell ref="C374:C376"/>
    <mergeCell ref="D374:D376"/>
    <mergeCell ref="E374:E376"/>
    <mergeCell ref="F374:F376"/>
    <mergeCell ref="B371:B373"/>
    <mergeCell ref="C371:C373"/>
    <mergeCell ref="D371:D373"/>
    <mergeCell ref="E377:E379"/>
    <mergeCell ref="F377:F379"/>
    <mergeCell ref="B380:B382"/>
    <mergeCell ref="C380:C382"/>
    <mergeCell ref="D380:D382"/>
    <mergeCell ref="E380:E382"/>
    <mergeCell ref="F380:F382"/>
    <mergeCell ref="B377:B379"/>
    <mergeCell ref="C377:C379"/>
    <mergeCell ref="D377:D379"/>
    <mergeCell ref="E383:E385"/>
    <mergeCell ref="F383:F385"/>
    <mergeCell ref="B386:B388"/>
    <mergeCell ref="C386:C388"/>
    <mergeCell ref="D386:D388"/>
    <mergeCell ref="E386:E388"/>
    <mergeCell ref="F386:F388"/>
    <mergeCell ref="B383:B385"/>
    <mergeCell ref="C383:C385"/>
    <mergeCell ref="D383:D385"/>
    <mergeCell ref="E401:E403"/>
    <mergeCell ref="E389:E391"/>
    <mergeCell ref="F389:F391"/>
    <mergeCell ref="B392:B394"/>
    <mergeCell ref="C392:C394"/>
    <mergeCell ref="D392:D394"/>
    <mergeCell ref="E392:E394"/>
    <mergeCell ref="F392:F394"/>
    <mergeCell ref="B389:B391"/>
    <mergeCell ref="C389:C391"/>
    <mergeCell ref="D389:D391"/>
    <mergeCell ref="F401:F403"/>
    <mergeCell ref="B407:B409"/>
    <mergeCell ref="C407:C409"/>
    <mergeCell ref="D407:D409"/>
    <mergeCell ref="E407:E409"/>
    <mergeCell ref="F407:F409"/>
    <mergeCell ref="E395:E397"/>
    <mergeCell ref="F395:F397"/>
    <mergeCell ref="B398:B400"/>
    <mergeCell ref="C398:C400"/>
    <mergeCell ref="D398:D400"/>
    <mergeCell ref="E398:E400"/>
    <mergeCell ref="F398:F400"/>
    <mergeCell ref="B395:B397"/>
    <mergeCell ref="C395:C397"/>
    <mergeCell ref="D395:D397"/>
    <mergeCell ref="B404:B406"/>
    <mergeCell ref="C404:C406"/>
    <mergeCell ref="D404:D406"/>
    <mergeCell ref="E404:E406"/>
    <mergeCell ref="F404:F406"/>
    <mergeCell ref="B401:B403"/>
    <mergeCell ref="C401:C403"/>
    <mergeCell ref="D401:D403"/>
  </mergeCells>
  <conditionalFormatting sqref="A2:AL409">
    <cfRule type="expression" dxfId="1" priority="1">
      <formula>MOD(ROW()-2,6)&gt;=3</formula>
    </cfRule>
  </conditionalFormatting>
  <hyperlinks>
    <hyperlink ref="AK137" r:id="rId1" xr:uid="{52E6C194-551F-44CA-931D-7E957CCF07C2}"/>
    <hyperlink ref="AK138" r:id="rId2" xr:uid="{A425B12B-42FC-4DD4-A180-D32B2BBBD35D}"/>
    <hyperlink ref="AK139" r:id="rId3" xr:uid="{2676DE59-B195-40A2-ABC9-3F27F8EC87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B36B-7268-49E4-89E3-CDEDC0A4B0BB}">
  <dimension ref="A1:AL410"/>
  <sheetViews>
    <sheetView zoomScale="85" zoomScaleNormal="85" workbookViewId="0">
      <pane ySplit="1" topLeftCell="A299" activePane="bottomLeft" state="frozen"/>
      <selection pane="bottomLeft" activeCell="AP369" sqref="AP369"/>
    </sheetView>
  </sheetViews>
  <sheetFormatPr defaultColWidth="9" defaultRowHeight="13.5" x14ac:dyDescent="0.25"/>
  <cols>
    <col min="1" max="1" width="11.42578125" style="6" bestFit="1" customWidth="1"/>
    <col min="2" max="2" width="8.42578125" style="6" bestFit="1" customWidth="1"/>
    <col min="3" max="3" width="12.7109375" style="6" customWidth="1"/>
    <col min="4" max="4" width="8.42578125" style="6" bestFit="1" customWidth="1"/>
    <col min="5" max="5" width="11" style="6" bestFit="1" customWidth="1"/>
    <col min="6" max="6" width="12.42578125" style="6" bestFit="1" customWidth="1"/>
    <col min="7" max="7" width="12" style="6" bestFit="1" customWidth="1"/>
    <col min="8" max="8" width="9.85546875" style="6" customWidth="1"/>
    <col min="9" max="9" width="10.140625" style="6" customWidth="1"/>
    <col min="10" max="10" width="9.5703125" style="6" customWidth="1"/>
    <col min="11" max="11" width="10" style="6" customWidth="1"/>
    <col min="12" max="12" width="9.7109375" style="6" customWidth="1"/>
    <col min="13" max="14" width="9" style="6" customWidth="1"/>
    <col min="15" max="15" width="10.85546875" style="6" customWidth="1"/>
    <col min="16" max="16" width="10.28515625" style="6" customWidth="1"/>
    <col min="17" max="17" width="10.5703125" style="6" customWidth="1"/>
    <col min="18" max="18" width="9.85546875" style="6" customWidth="1"/>
    <col min="19" max="19" width="9.7109375" style="6" customWidth="1"/>
    <col min="20" max="20" width="10" style="6" customWidth="1"/>
    <col min="21" max="21" width="13.42578125" style="6" customWidth="1"/>
    <col min="22" max="22" width="9.85546875" style="6" customWidth="1"/>
    <col min="23" max="23" width="10" style="6" customWidth="1"/>
    <col min="24" max="25" width="9.7109375" style="6" customWidth="1"/>
    <col min="26" max="26" width="9.85546875" style="6" customWidth="1"/>
    <col min="27" max="27" width="10" style="6" customWidth="1"/>
    <col min="28" max="29" width="9.140625" style="6" bestFit="1" customWidth="1"/>
    <col min="30" max="30" width="9.42578125" style="6" bestFit="1" customWidth="1"/>
    <col min="31" max="36" width="9.140625" style="6" bestFit="1" customWidth="1"/>
    <col min="37" max="37" width="20.7109375" style="46" customWidth="1"/>
    <col min="38" max="38" width="154.28515625" style="6" customWidth="1"/>
    <col min="39" max="16384" width="9" style="6"/>
  </cols>
  <sheetData>
    <row r="1" spans="1:38" s="19" customFormat="1" ht="90.75" customHeight="1" thickTop="1" thickBot="1" x14ac:dyDescent="0.3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3" t="s">
        <v>6</v>
      </c>
      <c r="H1" s="21" t="s">
        <v>2117</v>
      </c>
      <c r="I1" s="22" t="s">
        <v>2116</v>
      </c>
      <c r="J1" s="22" t="s">
        <v>2141</v>
      </c>
      <c r="K1" s="22" t="s">
        <v>2118</v>
      </c>
      <c r="L1" s="22" t="s">
        <v>2119</v>
      </c>
      <c r="M1" s="22" t="s">
        <v>2142</v>
      </c>
      <c r="N1" s="22" t="s">
        <v>2120</v>
      </c>
      <c r="O1" s="22" t="s">
        <v>2121</v>
      </c>
      <c r="P1" s="22" t="s">
        <v>2143</v>
      </c>
      <c r="Q1" s="22" t="s">
        <v>2122</v>
      </c>
      <c r="R1" s="22" t="s">
        <v>2123</v>
      </c>
      <c r="S1" s="23" t="s">
        <v>2139</v>
      </c>
      <c r="T1" s="21" t="s">
        <v>2124</v>
      </c>
      <c r="U1" s="22" t="s">
        <v>2125</v>
      </c>
      <c r="V1" s="22" t="s">
        <v>2138</v>
      </c>
      <c r="W1" s="22" t="s">
        <v>2127</v>
      </c>
      <c r="X1" s="22" t="s">
        <v>2126</v>
      </c>
      <c r="Y1" s="22" t="s">
        <v>2137</v>
      </c>
      <c r="Z1" s="22" t="s">
        <v>2128</v>
      </c>
      <c r="AA1" s="22" t="s">
        <v>2129</v>
      </c>
      <c r="AB1" s="22" t="s">
        <v>2144</v>
      </c>
      <c r="AC1" s="22" t="s">
        <v>2130</v>
      </c>
      <c r="AD1" s="22" t="s">
        <v>2131</v>
      </c>
      <c r="AE1" s="23" t="s">
        <v>2145</v>
      </c>
      <c r="AF1" s="21" t="s">
        <v>2132</v>
      </c>
      <c r="AG1" s="22" t="s">
        <v>2133</v>
      </c>
      <c r="AH1" s="22" t="s">
        <v>2134</v>
      </c>
      <c r="AI1" s="22" t="s">
        <v>2135</v>
      </c>
      <c r="AJ1" s="22" t="s">
        <v>2136</v>
      </c>
      <c r="AK1" s="23" t="s">
        <v>2140</v>
      </c>
      <c r="AL1" s="20" t="s">
        <v>7</v>
      </c>
    </row>
    <row r="2" spans="1:38" ht="13.5" customHeight="1" thickTop="1" x14ac:dyDescent="0.25">
      <c r="A2" s="11">
        <v>1</v>
      </c>
      <c r="B2" s="68" t="s">
        <v>10</v>
      </c>
      <c r="C2" s="68" t="s">
        <v>134</v>
      </c>
      <c r="D2" s="68" t="s">
        <v>16</v>
      </c>
      <c r="E2" s="68" t="s">
        <v>192</v>
      </c>
      <c r="F2" s="69">
        <v>45929</v>
      </c>
      <c r="G2" s="48">
        <v>46015</v>
      </c>
      <c r="H2" s="28" t="s">
        <v>659</v>
      </c>
      <c r="I2" s="29" t="s">
        <v>659</v>
      </c>
      <c r="J2" s="29" t="s">
        <v>659</v>
      </c>
      <c r="K2" s="29" t="s">
        <v>659</v>
      </c>
      <c r="L2" s="29" t="s">
        <v>659</v>
      </c>
      <c r="M2" s="29" t="s">
        <v>659</v>
      </c>
      <c r="N2" s="29" t="s">
        <v>659</v>
      </c>
      <c r="O2" s="29" t="s">
        <v>659</v>
      </c>
      <c r="P2" s="29" t="s">
        <v>659</v>
      </c>
      <c r="Q2" s="29" t="s">
        <v>659</v>
      </c>
      <c r="R2" s="29" t="s">
        <v>659</v>
      </c>
      <c r="S2" s="30" t="s">
        <v>659</v>
      </c>
      <c r="T2" s="28" t="s">
        <v>205</v>
      </c>
      <c r="U2" s="29">
        <v>48.89</v>
      </c>
      <c r="V2" s="29" t="s">
        <v>204</v>
      </c>
      <c r="W2" s="29" t="s">
        <v>205</v>
      </c>
      <c r="X2" s="29">
        <v>81.38</v>
      </c>
      <c r="Y2" s="29" t="s">
        <v>204</v>
      </c>
      <c r="Z2" s="29" t="s">
        <v>205</v>
      </c>
      <c r="AA2" s="29">
        <v>133.96</v>
      </c>
      <c r="AB2" s="29" t="s">
        <v>196</v>
      </c>
      <c r="AC2" s="29" t="s">
        <v>205</v>
      </c>
      <c r="AD2" s="29">
        <v>259.54000000000002</v>
      </c>
      <c r="AE2" s="30" t="s">
        <v>201</v>
      </c>
      <c r="AF2" s="28" t="s">
        <v>115</v>
      </c>
      <c r="AG2" s="29" t="s">
        <v>115</v>
      </c>
      <c r="AH2" s="29" t="s">
        <v>115</v>
      </c>
      <c r="AI2" s="29" t="s">
        <v>115</v>
      </c>
      <c r="AJ2" s="29" t="s">
        <v>115</v>
      </c>
      <c r="AK2" s="30" t="s">
        <v>115</v>
      </c>
      <c r="AL2" s="47" t="s">
        <v>1650</v>
      </c>
    </row>
    <row r="3" spans="1:38" ht="13.5" customHeight="1" x14ac:dyDescent="0.25">
      <c r="A3" s="3">
        <v>1</v>
      </c>
      <c r="B3" s="60"/>
      <c r="C3" s="60"/>
      <c r="D3" s="60"/>
      <c r="E3" s="60"/>
      <c r="F3" s="64"/>
      <c r="G3" s="13">
        <v>46019</v>
      </c>
      <c r="H3" s="31" t="s">
        <v>659</v>
      </c>
      <c r="I3" s="5" t="s">
        <v>659</v>
      </c>
      <c r="J3" s="5" t="s">
        <v>659</v>
      </c>
      <c r="K3" s="5" t="s">
        <v>659</v>
      </c>
      <c r="L3" s="5" t="s">
        <v>659</v>
      </c>
      <c r="M3" s="5" t="s">
        <v>659</v>
      </c>
      <c r="N3" s="5" t="s">
        <v>659</v>
      </c>
      <c r="O3" s="5" t="s">
        <v>659</v>
      </c>
      <c r="P3" s="5" t="s">
        <v>659</v>
      </c>
      <c r="Q3" s="5" t="s">
        <v>659</v>
      </c>
      <c r="R3" s="5" t="s">
        <v>659</v>
      </c>
      <c r="S3" s="32" t="s">
        <v>659</v>
      </c>
      <c r="T3" s="31" t="s">
        <v>205</v>
      </c>
      <c r="U3" s="5">
        <v>44.99</v>
      </c>
      <c r="V3" s="5" t="s">
        <v>201</v>
      </c>
      <c r="W3" s="5" t="s">
        <v>205</v>
      </c>
      <c r="X3" s="5">
        <v>65.14</v>
      </c>
      <c r="Y3" s="5" t="s">
        <v>201</v>
      </c>
      <c r="Z3" s="5" t="s">
        <v>205</v>
      </c>
      <c r="AA3" s="5">
        <v>125.32</v>
      </c>
      <c r="AB3" s="5" t="s">
        <v>196</v>
      </c>
      <c r="AC3" s="5" t="s">
        <v>205</v>
      </c>
      <c r="AD3" s="5">
        <v>249.24</v>
      </c>
      <c r="AE3" s="32" t="s">
        <v>201</v>
      </c>
      <c r="AF3" s="31" t="s">
        <v>115</v>
      </c>
      <c r="AG3" s="5" t="s">
        <v>115</v>
      </c>
      <c r="AH3" s="5" t="s">
        <v>115</v>
      </c>
      <c r="AI3" s="5" t="s">
        <v>115</v>
      </c>
      <c r="AJ3" s="5" t="s">
        <v>115</v>
      </c>
      <c r="AK3" s="32" t="s">
        <v>115</v>
      </c>
      <c r="AL3" s="27" t="s">
        <v>1650</v>
      </c>
    </row>
    <row r="4" spans="1:38" ht="13.5" customHeight="1" x14ac:dyDescent="0.25">
      <c r="A4" s="3">
        <v>1</v>
      </c>
      <c r="B4" s="60"/>
      <c r="C4" s="60"/>
      <c r="D4" s="60"/>
      <c r="E4" s="60"/>
      <c r="F4" s="64"/>
      <c r="G4" s="13">
        <v>46023</v>
      </c>
      <c r="H4" s="31" t="s">
        <v>659</v>
      </c>
      <c r="I4" s="5" t="s">
        <v>659</v>
      </c>
      <c r="J4" s="5" t="s">
        <v>659</v>
      </c>
      <c r="K4" s="5" t="s">
        <v>659</v>
      </c>
      <c r="L4" s="5" t="s">
        <v>659</v>
      </c>
      <c r="M4" s="5" t="s">
        <v>659</v>
      </c>
      <c r="N4" s="5" t="s">
        <v>659</v>
      </c>
      <c r="O4" s="5" t="s">
        <v>659</v>
      </c>
      <c r="P4" s="5" t="s">
        <v>659</v>
      </c>
      <c r="Q4" s="5" t="s">
        <v>659</v>
      </c>
      <c r="R4" s="5" t="s">
        <v>659</v>
      </c>
      <c r="S4" s="32" t="s">
        <v>659</v>
      </c>
      <c r="T4" s="31" t="s">
        <v>206</v>
      </c>
      <c r="U4" s="5">
        <v>95.33</v>
      </c>
      <c r="V4" s="5" t="s">
        <v>194</v>
      </c>
      <c r="W4" s="5" t="s">
        <v>206</v>
      </c>
      <c r="X4" s="5">
        <v>95.33</v>
      </c>
      <c r="Y4" s="5" t="s">
        <v>194</v>
      </c>
      <c r="Z4" s="5" t="s">
        <v>207</v>
      </c>
      <c r="AA4" s="5">
        <v>202</v>
      </c>
      <c r="AB4" s="5" t="s">
        <v>197</v>
      </c>
      <c r="AC4" s="5" t="s">
        <v>200</v>
      </c>
      <c r="AD4" s="5">
        <v>136.36000000000001</v>
      </c>
      <c r="AE4" s="32" t="s">
        <v>196</v>
      </c>
      <c r="AF4" s="31" t="s">
        <v>115</v>
      </c>
      <c r="AG4" s="5" t="s">
        <v>115</v>
      </c>
      <c r="AH4" s="5" t="s">
        <v>115</v>
      </c>
      <c r="AI4" s="5" t="s">
        <v>115</v>
      </c>
      <c r="AJ4" s="5" t="s">
        <v>115</v>
      </c>
      <c r="AK4" s="32" t="s">
        <v>115</v>
      </c>
      <c r="AL4" s="27" t="s">
        <v>1650</v>
      </c>
    </row>
    <row r="5" spans="1:38" ht="13.5" customHeight="1" x14ac:dyDescent="0.25">
      <c r="A5" s="3">
        <v>2</v>
      </c>
      <c r="B5" s="60" t="s">
        <v>11</v>
      </c>
      <c r="C5" s="60" t="s">
        <v>135</v>
      </c>
      <c r="D5" s="60" t="s">
        <v>29</v>
      </c>
      <c r="E5" s="60" t="s">
        <v>780</v>
      </c>
      <c r="F5" s="64">
        <v>45971</v>
      </c>
      <c r="G5" s="13">
        <v>46059</v>
      </c>
      <c r="H5" s="31" t="s">
        <v>1807</v>
      </c>
      <c r="I5" s="5">
        <v>69.8</v>
      </c>
      <c r="J5" s="5" t="s">
        <v>1797</v>
      </c>
      <c r="K5" s="5" t="s">
        <v>1808</v>
      </c>
      <c r="L5" s="5">
        <v>176.12</v>
      </c>
      <c r="M5" s="5" t="s">
        <v>1809</v>
      </c>
      <c r="N5" s="5" t="s">
        <v>1807</v>
      </c>
      <c r="O5" s="5">
        <v>226.98</v>
      </c>
      <c r="P5" s="5" t="s">
        <v>201</v>
      </c>
      <c r="Q5" s="5" t="s">
        <v>1807</v>
      </c>
      <c r="R5" s="5">
        <v>453.96</v>
      </c>
      <c r="S5" s="32" t="s">
        <v>201</v>
      </c>
      <c r="T5" s="31" t="s">
        <v>115</v>
      </c>
      <c r="U5" s="5" t="s">
        <v>115</v>
      </c>
      <c r="V5" s="5" t="s">
        <v>115</v>
      </c>
      <c r="W5" s="5" t="s">
        <v>115</v>
      </c>
      <c r="X5" s="5" t="s">
        <v>115</v>
      </c>
      <c r="Y5" s="5" t="s">
        <v>115</v>
      </c>
      <c r="Z5" s="5" t="s">
        <v>115</v>
      </c>
      <c r="AA5" s="5" t="s">
        <v>115</v>
      </c>
      <c r="AB5" s="5" t="s">
        <v>115</v>
      </c>
      <c r="AC5" s="5" t="s">
        <v>115</v>
      </c>
      <c r="AD5" s="5" t="s">
        <v>115</v>
      </c>
      <c r="AE5" s="32" t="s">
        <v>115</v>
      </c>
      <c r="AF5" s="31" t="s">
        <v>1810</v>
      </c>
      <c r="AG5" s="5">
        <v>19.989999999999998</v>
      </c>
      <c r="AH5" s="5">
        <v>19.989999999999998</v>
      </c>
      <c r="AI5" s="5">
        <v>39.979999999999997</v>
      </c>
      <c r="AJ5" s="5">
        <v>39.979999999999997</v>
      </c>
      <c r="AK5" s="32" t="s">
        <v>572</v>
      </c>
      <c r="AL5" s="27"/>
    </row>
    <row r="6" spans="1:38" ht="13.5" customHeight="1" x14ac:dyDescent="0.25">
      <c r="A6" s="3">
        <v>2</v>
      </c>
      <c r="B6" s="60"/>
      <c r="C6" s="60"/>
      <c r="D6" s="60"/>
      <c r="E6" s="60"/>
      <c r="F6" s="65"/>
      <c r="G6" s="13">
        <v>46063</v>
      </c>
      <c r="H6" s="31" t="s">
        <v>1811</v>
      </c>
      <c r="I6" s="5">
        <v>68.72</v>
      </c>
      <c r="J6" s="5" t="s">
        <v>1797</v>
      </c>
      <c r="K6" s="5" t="s">
        <v>1812</v>
      </c>
      <c r="L6" s="5">
        <v>91.29</v>
      </c>
      <c r="M6" s="5" t="s">
        <v>666</v>
      </c>
      <c r="N6" s="5" t="s">
        <v>1813</v>
      </c>
      <c r="O6" s="5">
        <v>242.7</v>
      </c>
      <c r="P6" s="5" t="s">
        <v>196</v>
      </c>
      <c r="Q6" s="5" t="s">
        <v>1812</v>
      </c>
      <c r="R6" s="5">
        <v>513.37</v>
      </c>
      <c r="S6" s="32" t="s">
        <v>666</v>
      </c>
      <c r="T6" s="31" t="s">
        <v>115</v>
      </c>
      <c r="U6" s="5" t="s">
        <v>115</v>
      </c>
      <c r="V6" s="5" t="s">
        <v>115</v>
      </c>
      <c r="W6" s="5" t="s">
        <v>115</v>
      </c>
      <c r="X6" s="5" t="s">
        <v>115</v>
      </c>
      <c r="Y6" s="5" t="s">
        <v>115</v>
      </c>
      <c r="Z6" s="5" t="s">
        <v>115</v>
      </c>
      <c r="AA6" s="5" t="s">
        <v>115</v>
      </c>
      <c r="AB6" s="5" t="s">
        <v>115</v>
      </c>
      <c r="AC6" s="5" t="s">
        <v>115</v>
      </c>
      <c r="AD6" s="5" t="s">
        <v>115</v>
      </c>
      <c r="AE6" s="32" t="s">
        <v>115</v>
      </c>
      <c r="AF6" s="31" t="s">
        <v>1810</v>
      </c>
      <c r="AG6" s="5">
        <v>19.989999999999998</v>
      </c>
      <c r="AH6" s="5">
        <v>19.989999999999998</v>
      </c>
      <c r="AI6" s="5">
        <v>39.979999999999997</v>
      </c>
      <c r="AJ6" s="5">
        <v>39.979999999999997</v>
      </c>
      <c r="AK6" s="32" t="s">
        <v>572</v>
      </c>
      <c r="AL6" s="27"/>
    </row>
    <row r="7" spans="1:38" ht="13.5" customHeight="1" x14ac:dyDescent="0.25">
      <c r="A7" s="3">
        <v>2</v>
      </c>
      <c r="B7" s="60"/>
      <c r="C7" s="60"/>
      <c r="D7" s="60"/>
      <c r="E7" s="60"/>
      <c r="F7" s="65"/>
      <c r="G7" s="13">
        <v>46067</v>
      </c>
      <c r="H7" s="31" t="s">
        <v>1814</v>
      </c>
      <c r="I7" s="5">
        <v>84.83</v>
      </c>
      <c r="J7" s="5" t="s">
        <v>1797</v>
      </c>
      <c r="K7" s="5" t="s">
        <v>1805</v>
      </c>
      <c r="L7" s="5">
        <v>91.29</v>
      </c>
      <c r="M7" s="5" t="s">
        <v>666</v>
      </c>
      <c r="N7" s="5" t="s">
        <v>1815</v>
      </c>
      <c r="O7" s="5">
        <v>270.64999999999998</v>
      </c>
      <c r="P7" s="5" t="s">
        <v>666</v>
      </c>
      <c r="Q7" s="5" t="s">
        <v>1815</v>
      </c>
      <c r="R7" s="5">
        <v>513.37</v>
      </c>
      <c r="S7" s="32" t="s">
        <v>666</v>
      </c>
      <c r="T7" s="31" t="s">
        <v>115</v>
      </c>
      <c r="U7" s="5" t="s">
        <v>115</v>
      </c>
      <c r="V7" s="5" t="s">
        <v>115</v>
      </c>
      <c r="W7" s="5" t="s">
        <v>115</v>
      </c>
      <c r="X7" s="5" t="s">
        <v>115</v>
      </c>
      <c r="Y7" s="5" t="s">
        <v>115</v>
      </c>
      <c r="Z7" s="5" t="s">
        <v>115</v>
      </c>
      <c r="AA7" s="5" t="s">
        <v>115</v>
      </c>
      <c r="AB7" s="5" t="s">
        <v>115</v>
      </c>
      <c r="AC7" s="5" t="s">
        <v>115</v>
      </c>
      <c r="AD7" s="5" t="s">
        <v>115</v>
      </c>
      <c r="AE7" s="32" t="s">
        <v>115</v>
      </c>
      <c r="AF7" s="31" t="s">
        <v>1810</v>
      </c>
      <c r="AG7" s="5">
        <v>19.989999999999998</v>
      </c>
      <c r="AH7" s="5">
        <v>19.989999999999998</v>
      </c>
      <c r="AI7" s="5">
        <v>39.979999999999997</v>
      </c>
      <c r="AJ7" s="5">
        <v>39.979999999999997</v>
      </c>
      <c r="AK7" s="32" t="s">
        <v>572</v>
      </c>
      <c r="AL7" s="27"/>
    </row>
    <row r="8" spans="1:38" ht="13.5" customHeight="1" x14ac:dyDescent="0.25">
      <c r="A8" s="3">
        <v>3</v>
      </c>
      <c r="B8" s="60" t="s">
        <v>850</v>
      </c>
      <c r="C8" s="60" t="s">
        <v>242</v>
      </c>
      <c r="D8" s="60" t="s">
        <v>11</v>
      </c>
      <c r="E8" s="60" t="s">
        <v>135</v>
      </c>
      <c r="F8" s="64">
        <v>45951</v>
      </c>
      <c r="G8" s="13">
        <v>45674</v>
      </c>
      <c r="H8" s="31" t="s">
        <v>659</v>
      </c>
      <c r="I8" s="5" t="s">
        <v>659</v>
      </c>
      <c r="J8" s="5" t="s">
        <v>659</v>
      </c>
      <c r="K8" s="5" t="s">
        <v>659</v>
      </c>
      <c r="L8" s="5" t="s">
        <v>659</v>
      </c>
      <c r="M8" s="5" t="s">
        <v>659</v>
      </c>
      <c r="N8" s="5" t="s">
        <v>659</v>
      </c>
      <c r="O8" s="5" t="s">
        <v>659</v>
      </c>
      <c r="P8" s="5" t="s">
        <v>659</v>
      </c>
      <c r="Q8" s="5" t="s">
        <v>659</v>
      </c>
      <c r="R8" s="5" t="s">
        <v>659</v>
      </c>
      <c r="S8" s="32" t="s">
        <v>659</v>
      </c>
      <c r="T8" s="31" t="s">
        <v>865</v>
      </c>
      <c r="U8" s="5">
        <v>91</v>
      </c>
      <c r="V8" s="5" t="s">
        <v>706</v>
      </c>
      <c r="W8" s="5" t="s">
        <v>865</v>
      </c>
      <c r="X8" s="5">
        <v>91</v>
      </c>
      <c r="Y8" s="5" t="s">
        <v>706</v>
      </c>
      <c r="Z8" s="5" t="s">
        <v>865</v>
      </c>
      <c r="AA8" s="5">
        <v>231</v>
      </c>
      <c r="AB8" s="5" t="s">
        <v>706</v>
      </c>
      <c r="AC8" s="5" t="s">
        <v>865</v>
      </c>
      <c r="AD8" s="5">
        <v>462</v>
      </c>
      <c r="AE8" s="32" t="s">
        <v>706</v>
      </c>
      <c r="AF8" s="31" t="s">
        <v>869</v>
      </c>
      <c r="AG8" s="5">
        <v>43.99</v>
      </c>
      <c r="AH8" s="5">
        <v>43.99</v>
      </c>
      <c r="AI8" s="5">
        <v>87.98</v>
      </c>
      <c r="AJ8" s="5">
        <v>87.98</v>
      </c>
      <c r="AK8" s="32" t="s">
        <v>694</v>
      </c>
      <c r="AL8" s="27"/>
    </row>
    <row r="9" spans="1:38" ht="13.5" customHeight="1" x14ac:dyDescent="0.25">
      <c r="A9" s="3">
        <v>3</v>
      </c>
      <c r="B9" s="60"/>
      <c r="C9" s="60"/>
      <c r="D9" s="60"/>
      <c r="E9" s="60"/>
      <c r="F9" s="65"/>
      <c r="G9" s="13">
        <v>45678</v>
      </c>
      <c r="H9" s="31" t="s">
        <v>659</v>
      </c>
      <c r="I9" s="5" t="s">
        <v>659</v>
      </c>
      <c r="J9" s="5" t="s">
        <v>659</v>
      </c>
      <c r="K9" s="5" t="s">
        <v>659</v>
      </c>
      <c r="L9" s="5" t="s">
        <v>659</v>
      </c>
      <c r="M9" s="5" t="s">
        <v>659</v>
      </c>
      <c r="N9" s="5" t="s">
        <v>659</v>
      </c>
      <c r="O9" s="5" t="s">
        <v>659</v>
      </c>
      <c r="P9" s="5" t="s">
        <v>659</v>
      </c>
      <c r="Q9" s="5" t="s">
        <v>659</v>
      </c>
      <c r="R9" s="5" t="s">
        <v>659</v>
      </c>
      <c r="S9" s="32" t="s">
        <v>659</v>
      </c>
      <c r="T9" s="31" t="s">
        <v>864</v>
      </c>
      <c r="U9" s="5">
        <v>78</v>
      </c>
      <c r="V9" s="5" t="s">
        <v>755</v>
      </c>
      <c r="W9" s="5" t="s">
        <v>864</v>
      </c>
      <c r="X9" s="5">
        <v>78</v>
      </c>
      <c r="Y9" s="5" t="s">
        <v>755</v>
      </c>
      <c r="Z9" s="5" t="s">
        <v>864</v>
      </c>
      <c r="AA9" s="5">
        <v>134.5</v>
      </c>
      <c r="AB9" s="5" t="s">
        <v>755</v>
      </c>
      <c r="AC9" s="5" t="s">
        <v>864</v>
      </c>
      <c r="AD9" s="5">
        <v>269</v>
      </c>
      <c r="AE9" s="32" t="s">
        <v>755</v>
      </c>
      <c r="AF9" s="31" t="s">
        <v>870</v>
      </c>
      <c r="AG9" s="5">
        <v>49.99</v>
      </c>
      <c r="AH9" s="5">
        <v>49.99</v>
      </c>
      <c r="AI9" s="5">
        <v>99.98</v>
      </c>
      <c r="AJ9" s="5">
        <v>99.98</v>
      </c>
      <c r="AK9" s="32" t="s">
        <v>694</v>
      </c>
      <c r="AL9" s="27"/>
    </row>
    <row r="10" spans="1:38" ht="13.5" customHeight="1" x14ac:dyDescent="0.25">
      <c r="A10" s="3">
        <v>3</v>
      </c>
      <c r="B10" s="60"/>
      <c r="C10" s="60"/>
      <c r="D10" s="60"/>
      <c r="E10" s="60"/>
      <c r="F10" s="65"/>
      <c r="G10" s="13">
        <v>45682</v>
      </c>
      <c r="H10" s="31" t="s">
        <v>659</v>
      </c>
      <c r="I10" s="5" t="s">
        <v>659</v>
      </c>
      <c r="J10" s="5" t="s">
        <v>659</v>
      </c>
      <c r="K10" s="5" t="s">
        <v>659</v>
      </c>
      <c r="L10" s="5" t="s">
        <v>659</v>
      </c>
      <c r="M10" s="5" t="s">
        <v>659</v>
      </c>
      <c r="N10" s="5" t="s">
        <v>659</v>
      </c>
      <c r="O10" s="5" t="s">
        <v>659</v>
      </c>
      <c r="P10" s="5" t="s">
        <v>659</v>
      </c>
      <c r="Q10" s="5" t="s">
        <v>659</v>
      </c>
      <c r="R10" s="5" t="s">
        <v>659</v>
      </c>
      <c r="S10" s="32" t="s">
        <v>659</v>
      </c>
      <c r="T10" s="31" t="s">
        <v>865</v>
      </c>
      <c r="U10" s="5">
        <v>91</v>
      </c>
      <c r="V10" s="5" t="s">
        <v>706</v>
      </c>
      <c r="W10" s="5" t="s">
        <v>865</v>
      </c>
      <c r="X10" s="5">
        <v>91</v>
      </c>
      <c r="Y10" s="5" t="s">
        <v>706</v>
      </c>
      <c r="Z10" s="5" t="s">
        <v>865</v>
      </c>
      <c r="AA10" s="5">
        <v>231</v>
      </c>
      <c r="AB10" s="5" t="s">
        <v>706</v>
      </c>
      <c r="AC10" s="5" t="s">
        <v>865</v>
      </c>
      <c r="AD10" s="5">
        <v>462</v>
      </c>
      <c r="AE10" s="32" t="s">
        <v>706</v>
      </c>
      <c r="AF10" s="31" t="s">
        <v>870</v>
      </c>
      <c r="AG10" s="5">
        <v>49.99</v>
      </c>
      <c r="AH10" s="5">
        <v>49.99</v>
      </c>
      <c r="AI10" s="5">
        <v>99.98</v>
      </c>
      <c r="AJ10" s="5">
        <v>99.98</v>
      </c>
      <c r="AK10" s="32" t="s">
        <v>694</v>
      </c>
      <c r="AL10" s="27"/>
    </row>
    <row r="11" spans="1:38" ht="13.5" customHeight="1" x14ac:dyDescent="0.25">
      <c r="A11" s="3">
        <v>4</v>
      </c>
      <c r="B11" s="60" t="s">
        <v>50</v>
      </c>
      <c r="C11" s="60" t="s">
        <v>86</v>
      </c>
      <c r="D11" s="60" t="s">
        <v>28</v>
      </c>
      <c r="E11" s="60" t="s">
        <v>398</v>
      </c>
      <c r="F11" s="64">
        <v>45936</v>
      </c>
      <c r="G11" s="13">
        <v>46024</v>
      </c>
      <c r="H11" s="31" t="s">
        <v>659</v>
      </c>
      <c r="I11" s="5" t="s">
        <v>659</v>
      </c>
      <c r="J11" s="5" t="s">
        <v>659</v>
      </c>
      <c r="K11" s="5" t="s">
        <v>659</v>
      </c>
      <c r="L11" s="5" t="s">
        <v>659</v>
      </c>
      <c r="M11" s="5" t="s">
        <v>659</v>
      </c>
      <c r="N11" s="5" t="s">
        <v>659</v>
      </c>
      <c r="O11" s="5" t="s">
        <v>659</v>
      </c>
      <c r="P11" s="5" t="s">
        <v>659</v>
      </c>
      <c r="Q11" s="5" t="s">
        <v>659</v>
      </c>
      <c r="R11" s="5" t="s">
        <v>659</v>
      </c>
      <c r="S11" s="32" t="s">
        <v>659</v>
      </c>
      <c r="T11" s="31" t="s">
        <v>435</v>
      </c>
      <c r="U11" s="5">
        <v>58.28</v>
      </c>
      <c r="V11" s="5" t="s">
        <v>231</v>
      </c>
      <c r="W11" s="5" t="s">
        <v>436</v>
      </c>
      <c r="X11" s="5">
        <v>73.97</v>
      </c>
      <c r="Y11" s="5" t="s">
        <v>368</v>
      </c>
      <c r="Z11" s="5" t="s">
        <v>435</v>
      </c>
      <c r="AA11" s="5" t="s">
        <v>437</v>
      </c>
      <c r="AB11" s="5" t="s">
        <v>401</v>
      </c>
      <c r="AC11" s="5" t="s">
        <v>435</v>
      </c>
      <c r="AD11" s="5">
        <v>433.97</v>
      </c>
      <c r="AE11" s="32" t="s">
        <v>418</v>
      </c>
      <c r="AF11" s="31" t="s">
        <v>438</v>
      </c>
      <c r="AG11" s="5">
        <v>188.6</v>
      </c>
      <c r="AH11" s="5">
        <v>188.6</v>
      </c>
      <c r="AI11" s="5">
        <v>369.75</v>
      </c>
      <c r="AJ11" s="5">
        <v>589.75</v>
      </c>
      <c r="AK11" s="32" t="s">
        <v>406</v>
      </c>
      <c r="AL11" s="27"/>
    </row>
    <row r="12" spans="1:38" ht="13.5" customHeight="1" x14ac:dyDescent="0.25">
      <c r="A12" s="3">
        <v>4</v>
      </c>
      <c r="B12" s="60"/>
      <c r="C12" s="60"/>
      <c r="D12" s="60"/>
      <c r="E12" s="60"/>
      <c r="F12" s="65"/>
      <c r="G12" s="13">
        <v>46028</v>
      </c>
      <c r="H12" s="31" t="s">
        <v>439</v>
      </c>
      <c r="I12" s="5" t="s">
        <v>440</v>
      </c>
      <c r="J12" s="5" t="s">
        <v>347</v>
      </c>
      <c r="K12" s="5" t="s">
        <v>441</v>
      </c>
      <c r="L12" s="5">
        <v>112.15</v>
      </c>
      <c r="M12" s="5" t="s">
        <v>416</v>
      </c>
      <c r="N12" s="5" t="s">
        <v>442</v>
      </c>
      <c r="O12" s="5">
        <v>258.93</v>
      </c>
      <c r="P12" s="5" t="s">
        <v>231</v>
      </c>
      <c r="Q12" s="5" t="s">
        <v>441</v>
      </c>
      <c r="R12" s="5">
        <v>623.99</v>
      </c>
      <c r="S12" s="32" t="s">
        <v>418</v>
      </c>
      <c r="T12" s="31" t="s">
        <v>443</v>
      </c>
      <c r="U12" s="5">
        <v>122</v>
      </c>
      <c r="V12" s="5" t="s">
        <v>444</v>
      </c>
      <c r="W12" s="5" t="s">
        <v>436</v>
      </c>
      <c r="X12" s="5">
        <v>169.97</v>
      </c>
      <c r="Y12" s="5" t="s">
        <v>368</v>
      </c>
      <c r="Z12" s="5" t="s">
        <v>443</v>
      </c>
      <c r="AA12" s="5" t="s">
        <v>445</v>
      </c>
      <c r="AB12" s="5" t="s">
        <v>347</v>
      </c>
      <c r="AC12" s="5" t="s">
        <v>443</v>
      </c>
      <c r="AD12" s="5">
        <v>619.4</v>
      </c>
      <c r="AE12" s="32" t="s">
        <v>446</v>
      </c>
      <c r="AF12" s="31" t="s">
        <v>438</v>
      </c>
      <c r="AG12" s="5">
        <v>192.45</v>
      </c>
      <c r="AH12" s="5">
        <v>192.45</v>
      </c>
      <c r="AI12" s="5">
        <v>377.45</v>
      </c>
      <c r="AJ12" s="5">
        <v>616.35</v>
      </c>
      <c r="AK12" s="32" t="s">
        <v>406</v>
      </c>
      <c r="AL12" s="27"/>
    </row>
    <row r="13" spans="1:38" ht="13.5" customHeight="1" x14ac:dyDescent="0.25">
      <c r="A13" s="3">
        <v>4</v>
      </c>
      <c r="B13" s="60"/>
      <c r="C13" s="60"/>
      <c r="D13" s="60"/>
      <c r="E13" s="60"/>
      <c r="F13" s="65"/>
      <c r="G13" s="13">
        <v>46032</v>
      </c>
      <c r="H13" s="31" t="s">
        <v>115</v>
      </c>
      <c r="I13" s="5" t="s">
        <v>115</v>
      </c>
      <c r="J13" s="5" t="s">
        <v>115</v>
      </c>
      <c r="K13" s="5" t="s">
        <v>115</v>
      </c>
      <c r="L13" s="5" t="s">
        <v>115</v>
      </c>
      <c r="M13" s="5" t="s">
        <v>115</v>
      </c>
      <c r="N13" s="5" t="s">
        <v>115</v>
      </c>
      <c r="O13" s="5" t="s">
        <v>115</v>
      </c>
      <c r="P13" s="5" t="s">
        <v>115</v>
      </c>
      <c r="Q13" s="5" t="s">
        <v>115</v>
      </c>
      <c r="R13" s="5" t="s">
        <v>115</v>
      </c>
      <c r="S13" s="32" t="s">
        <v>115</v>
      </c>
      <c r="T13" s="31" t="s">
        <v>115</v>
      </c>
      <c r="U13" s="5" t="s">
        <v>115</v>
      </c>
      <c r="V13" s="5" t="s">
        <v>115</v>
      </c>
      <c r="W13" s="5" t="s">
        <v>115</v>
      </c>
      <c r="X13" s="5" t="s">
        <v>115</v>
      </c>
      <c r="Y13" s="5" t="s">
        <v>115</v>
      </c>
      <c r="Z13" s="5" t="s">
        <v>115</v>
      </c>
      <c r="AA13" s="5" t="s">
        <v>115</v>
      </c>
      <c r="AB13" s="5" t="s">
        <v>115</v>
      </c>
      <c r="AC13" s="5" t="s">
        <v>115</v>
      </c>
      <c r="AD13" s="5" t="s">
        <v>115</v>
      </c>
      <c r="AE13" s="32" t="s">
        <v>115</v>
      </c>
      <c r="AF13" s="31" t="s">
        <v>115</v>
      </c>
      <c r="AG13" s="5" t="s">
        <v>115</v>
      </c>
      <c r="AH13" s="5" t="s">
        <v>115</v>
      </c>
      <c r="AI13" s="5" t="s">
        <v>115</v>
      </c>
      <c r="AJ13" s="5" t="s">
        <v>115</v>
      </c>
      <c r="AK13" s="32" t="s">
        <v>115</v>
      </c>
      <c r="AL13" s="27" t="s">
        <v>1651</v>
      </c>
    </row>
    <row r="14" spans="1:38" ht="13.5" customHeight="1" x14ac:dyDescent="0.25">
      <c r="A14" s="3">
        <v>5</v>
      </c>
      <c r="B14" s="60" t="s">
        <v>30</v>
      </c>
      <c r="C14" s="60" t="s">
        <v>841</v>
      </c>
      <c r="D14" s="60" t="s">
        <v>11</v>
      </c>
      <c r="E14" s="60" t="s">
        <v>135</v>
      </c>
      <c r="F14" s="64">
        <v>45951</v>
      </c>
      <c r="G14" s="24" t="s">
        <v>659</v>
      </c>
      <c r="H14" s="33" t="s">
        <v>659</v>
      </c>
      <c r="I14" s="15" t="s">
        <v>659</v>
      </c>
      <c r="J14" s="15" t="s">
        <v>659</v>
      </c>
      <c r="K14" s="15" t="s">
        <v>659</v>
      </c>
      <c r="L14" s="15" t="s">
        <v>659</v>
      </c>
      <c r="M14" s="15" t="s">
        <v>659</v>
      </c>
      <c r="N14" s="15" t="s">
        <v>659</v>
      </c>
      <c r="O14" s="15" t="s">
        <v>659</v>
      </c>
      <c r="P14" s="15" t="s">
        <v>659</v>
      </c>
      <c r="Q14" s="15" t="s">
        <v>659</v>
      </c>
      <c r="R14" s="15" t="s">
        <v>659</v>
      </c>
      <c r="S14" s="34" t="s">
        <v>659</v>
      </c>
      <c r="T14" s="33">
        <v>45674</v>
      </c>
      <c r="U14" s="15" t="s">
        <v>855</v>
      </c>
      <c r="V14" s="15">
        <v>24</v>
      </c>
      <c r="W14" s="15" t="s">
        <v>847</v>
      </c>
      <c r="X14" s="15" t="s">
        <v>855</v>
      </c>
      <c r="Y14" s="15">
        <v>54</v>
      </c>
      <c r="Z14" s="15" t="s">
        <v>847</v>
      </c>
      <c r="AA14" s="15" t="s">
        <v>855</v>
      </c>
      <c r="AB14" s="15">
        <v>78</v>
      </c>
      <c r="AC14" s="15" t="s">
        <v>847</v>
      </c>
      <c r="AD14" s="15" t="s">
        <v>855</v>
      </c>
      <c r="AE14" s="34">
        <v>156</v>
      </c>
      <c r="AF14" s="33" t="s">
        <v>847</v>
      </c>
      <c r="AG14" s="15">
        <v>37.99</v>
      </c>
      <c r="AH14" s="15">
        <v>37.99</v>
      </c>
      <c r="AI14" s="15">
        <v>75.98</v>
      </c>
      <c r="AJ14" s="15">
        <v>75.98</v>
      </c>
      <c r="AK14" s="32" t="s">
        <v>694</v>
      </c>
      <c r="AL14" s="27"/>
    </row>
    <row r="15" spans="1:38" ht="13.5" customHeight="1" x14ac:dyDescent="0.25">
      <c r="A15" s="3">
        <v>5</v>
      </c>
      <c r="B15" s="60"/>
      <c r="C15" s="60"/>
      <c r="D15" s="60"/>
      <c r="E15" s="60"/>
      <c r="F15" s="65"/>
      <c r="G15" s="24" t="s">
        <v>659</v>
      </c>
      <c r="H15" s="33" t="s">
        <v>659</v>
      </c>
      <c r="I15" s="15" t="s">
        <v>659</v>
      </c>
      <c r="J15" s="15" t="s">
        <v>659</v>
      </c>
      <c r="K15" s="15" t="s">
        <v>659</v>
      </c>
      <c r="L15" s="15" t="s">
        <v>659</v>
      </c>
      <c r="M15" s="15" t="s">
        <v>659</v>
      </c>
      <c r="N15" s="15" t="s">
        <v>659</v>
      </c>
      <c r="O15" s="15" t="s">
        <v>659</v>
      </c>
      <c r="P15" s="15" t="s">
        <v>659</v>
      </c>
      <c r="Q15" s="15" t="s">
        <v>659</v>
      </c>
      <c r="R15" s="15" t="s">
        <v>659</v>
      </c>
      <c r="S15" s="34" t="s">
        <v>659</v>
      </c>
      <c r="T15" s="33">
        <v>45678</v>
      </c>
      <c r="U15" s="15" t="s">
        <v>871</v>
      </c>
      <c r="V15" s="15">
        <v>38</v>
      </c>
      <c r="W15" s="15" t="s">
        <v>104</v>
      </c>
      <c r="X15" s="15" t="s">
        <v>871</v>
      </c>
      <c r="Y15" s="15">
        <v>52</v>
      </c>
      <c r="Z15" s="15" t="s">
        <v>104</v>
      </c>
      <c r="AA15" s="15" t="s">
        <v>871</v>
      </c>
      <c r="AB15" s="15">
        <v>90</v>
      </c>
      <c r="AC15" s="15" t="s">
        <v>104</v>
      </c>
      <c r="AD15" s="15" t="s">
        <v>871</v>
      </c>
      <c r="AE15" s="34">
        <v>180</v>
      </c>
      <c r="AF15" s="33" t="s">
        <v>104</v>
      </c>
      <c r="AG15" s="15">
        <v>37.99</v>
      </c>
      <c r="AH15" s="15">
        <v>37.99</v>
      </c>
      <c r="AI15" s="15">
        <v>75.98</v>
      </c>
      <c r="AJ15" s="15">
        <v>75.98</v>
      </c>
      <c r="AK15" s="32" t="s">
        <v>694</v>
      </c>
      <c r="AL15" s="27"/>
    </row>
    <row r="16" spans="1:38" ht="13.5" customHeight="1" x14ac:dyDescent="0.25">
      <c r="A16" s="3">
        <v>5</v>
      </c>
      <c r="B16" s="60"/>
      <c r="C16" s="60"/>
      <c r="D16" s="60"/>
      <c r="E16" s="60"/>
      <c r="F16" s="65"/>
      <c r="G16" s="24" t="s">
        <v>659</v>
      </c>
      <c r="H16" s="33" t="s">
        <v>659</v>
      </c>
      <c r="I16" s="15" t="s">
        <v>659</v>
      </c>
      <c r="J16" s="15" t="s">
        <v>659</v>
      </c>
      <c r="K16" s="15" t="s">
        <v>659</v>
      </c>
      <c r="L16" s="15" t="s">
        <v>659</v>
      </c>
      <c r="M16" s="15" t="s">
        <v>659</v>
      </c>
      <c r="N16" s="15" t="s">
        <v>659</v>
      </c>
      <c r="O16" s="15" t="s">
        <v>659</v>
      </c>
      <c r="P16" s="15" t="s">
        <v>659</v>
      </c>
      <c r="Q16" s="15" t="s">
        <v>659</v>
      </c>
      <c r="R16" s="15" t="s">
        <v>659</v>
      </c>
      <c r="S16" s="34" t="s">
        <v>659</v>
      </c>
      <c r="T16" s="33">
        <v>45682</v>
      </c>
      <c r="U16" s="15" t="s">
        <v>855</v>
      </c>
      <c r="V16" s="15">
        <v>32</v>
      </c>
      <c r="W16" s="15" t="s">
        <v>847</v>
      </c>
      <c r="X16" s="15" t="s">
        <v>855</v>
      </c>
      <c r="Y16" s="15">
        <v>61</v>
      </c>
      <c r="Z16" s="15" t="s">
        <v>847</v>
      </c>
      <c r="AA16" s="15" t="s">
        <v>855</v>
      </c>
      <c r="AB16" s="15">
        <v>93</v>
      </c>
      <c r="AC16" s="15" t="s">
        <v>847</v>
      </c>
      <c r="AD16" s="15" t="s">
        <v>855</v>
      </c>
      <c r="AE16" s="34">
        <v>186</v>
      </c>
      <c r="AF16" s="33" t="s">
        <v>847</v>
      </c>
      <c r="AG16" s="15">
        <v>39.99</v>
      </c>
      <c r="AH16" s="15">
        <v>39.99</v>
      </c>
      <c r="AI16" s="15">
        <v>79.98</v>
      </c>
      <c r="AJ16" s="15">
        <v>79.98</v>
      </c>
      <c r="AK16" s="32" t="s">
        <v>694</v>
      </c>
      <c r="AL16" s="27"/>
    </row>
    <row r="17" spans="1:38" ht="13.5" customHeight="1" x14ac:dyDescent="0.25">
      <c r="A17" s="3">
        <v>6</v>
      </c>
      <c r="B17" s="60" t="s">
        <v>40</v>
      </c>
      <c r="C17" s="60" t="s">
        <v>479</v>
      </c>
      <c r="D17" s="60" t="s">
        <v>18</v>
      </c>
      <c r="E17" s="60" t="s">
        <v>899</v>
      </c>
      <c r="F17" s="64">
        <v>45929</v>
      </c>
      <c r="G17" s="13">
        <v>46016</v>
      </c>
      <c r="H17" s="31" t="s">
        <v>115</v>
      </c>
      <c r="I17" s="5" t="s">
        <v>115</v>
      </c>
      <c r="J17" s="5" t="s">
        <v>115</v>
      </c>
      <c r="K17" s="5" t="s">
        <v>115</v>
      </c>
      <c r="L17" s="5" t="s">
        <v>115</v>
      </c>
      <c r="M17" s="5" t="s">
        <v>115</v>
      </c>
      <c r="N17" s="5" t="s">
        <v>115</v>
      </c>
      <c r="O17" s="5" t="s">
        <v>115</v>
      </c>
      <c r="P17" s="5" t="s">
        <v>115</v>
      </c>
      <c r="Q17" s="5" t="s">
        <v>115</v>
      </c>
      <c r="R17" s="5" t="s">
        <v>115</v>
      </c>
      <c r="S17" s="32" t="s">
        <v>115</v>
      </c>
      <c r="T17" s="31" t="s">
        <v>115</v>
      </c>
      <c r="U17" s="5" t="s">
        <v>115</v>
      </c>
      <c r="V17" s="5" t="s">
        <v>115</v>
      </c>
      <c r="W17" s="5" t="s">
        <v>115</v>
      </c>
      <c r="X17" s="5" t="s">
        <v>115</v>
      </c>
      <c r="Y17" s="5" t="s">
        <v>115</v>
      </c>
      <c r="Z17" s="5" t="s">
        <v>115</v>
      </c>
      <c r="AA17" s="5" t="s">
        <v>115</v>
      </c>
      <c r="AB17" s="5" t="s">
        <v>115</v>
      </c>
      <c r="AC17" s="5" t="s">
        <v>115</v>
      </c>
      <c r="AD17" s="5" t="s">
        <v>115</v>
      </c>
      <c r="AE17" s="32" t="s">
        <v>115</v>
      </c>
      <c r="AF17" s="31" t="s">
        <v>115</v>
      </c>
      <c r="AG17" s="5" t="s">
        <v>115</v>
      </c>
      <c r="AH17" s="5" t="s">
        <v>115</v>
      </c>
      <c r="AI17" s="5" t="s">
        <v>115</v>
      </c>
      <c r="AJ17" s="5" t="s">
        <v>115</v>
      </c>
      <c r="AK17" s="32" t="s">
        <v>115</v>
      </c>
      <c r="AL17" s="27" t="s">
        <v>1652</v>
      </c>
    </row>
    <row r="18" spans="1:38" ht="13.5" customHeight="1" x14ac:dyDescent="0.25">
      <c r="A18" s="3">
        <v>6</v>
      </c>
      <c r="B18" s="60"/>
      <c r="C18" s="60"/>
      <c r="D18" s="60"/>
      <c r="E18" s="60"/>
      <c r="F18" s="65"/>
      <c r="G18" s="13">
        <v>46020</v>
      </c>
      <c r="H18" s="31" t="s">
        <v>659</v>
      </c>
      <c r="I18" s="5" t="s">
        <v>659</v>
      </c>
      <c r="J18" s="5" t="s">
        <v>659</v>
      </c>
      <c r="K18" s="5" t="s">
        <v>659</v>
      </c>
      <c r="L18" s="5" t="s">
        <v>659</v>
      </c>
      <c r="M18" s="5" t="s">
        <v>659</v>
      </c>
      <c r="N18" s="5" t="s">
        <v>659</v>
      </c>
      <c r="O18" s="5" t="s">
        <v>659</v>
      </c>
      <c r="P18" s="5" t="s">
        <v>659</v>
      </c>
      <c r="Q18" s="5" t="s">
        <v>659</v>
      </c>
      <c r="R18" s="5" t="s">
        <v>659</v>
      </c>
      <c r="S18" s="32" t="s">
        <v>659</v>
      </c>
      <c r="T18" s="31" t="s">
        <v>549</v>
      </c>
      <c r="U18" s="5">
        <v>102.97</v>
      </c>
      <c r="V18" s="5" t="s">
        <v>304</v>
      </c>
      <c r="W18" s="5" t="s">
        <v>550</v>
      </c>
      <c r="X18" s="5">
        <v>55.89</v>
      </c>
      <c r="Y18" s="5" t="s">
        <v>304</v>
      </c>
      <c r="Z18" s="5" t="s">
        <v>518</v>
      </c>
      <c r="AA18" s="5">
        <v>182.48</v>
      </c>
      <c r="AB18" s="5" t="s">
        <v>304</v>
      </c>
      <c r="AC18" s="5" t="s">
        <v>518</v>
      </c>
      <c r="AD18" s="5">
        <v>378.97</v>
      </c>
      <c r="AE18" s="32" t="s">
        <v>304</v>
      </c>
      <c r="AF18" s="31" t="s">
        <v>486</v>
      </c>
      <c r="AG18" s="5">
        <v>63</v>
      </c>
      <c r="AH18" s="5">
        <v>63</v>
      </c>
      <c r="AI18" s="5">
        <v>150</v>
      </c>
      <c r="AJ18" s="5">
        <v>240</v>
      </c>
      <c r="AK18" s="32" t="s">
        <v>483</v>
      </c>
      <c r="AL18" s="27"/>
    </row>
    <row r="19" spans="1:38" ht="13.5" customHeight="1" x14ac:dyDescent="0.25">
      <c r="A19" s="3">
        <v>6</v>
      </c>
      <c r="B19" s="60"/>
      <c r="C19" s="60"/>
      <c r="D19" s="60"/>
      <c r="E19" s="60"/>
      <c r="F19" s="65"/>
      <c r="G19" s="25">
        <v>46025</v>
      </c>
      <c r="H19" s="31" t="s">
        <v>659</v>
      </c>
      <c r="I19" s="5" t="s">
        <v>659</v>
      </c>
      <c r="J19" s="5" t="s">
        <v>659</v>
      </c>
      <c r="K19" s="5" t="s">
        <v>659</v>
      </c>
      <c r="L19" s="5" t="s">
        <v>659</v>
      </c>
      <c r="M19" s="5" t="s">
        <v>659</v>
      </c>
      <c r="N19" s="5" t="s">
        <v>659</v>
      </c>
      <c r="O19" s="5" t="s">
        <v>659</v>
      </c>
      <c r="P19" s="5" t="s">
        <v>659</v>
      </c>
      <c r="Q19" s="5" t="s">
        <v>659</v>
      </c>
      <c r="R19" s="5" t="s">
        <v>659</v>
      </c>
      <c r="S19" s="32" t="s">
        <v>659</v>
      </c>
      <c r="T19" s="31" t="s">
        <v>551</v>
      </c>
      <c r="U19" s="5">
        <v>104.97</v>
      </c>
      <c r="V19" s="5" t="s">
        <v>304</v>
      </c>
      <c r="W19" s="5" t="s">
        <v>521</v>
      </c>
      <c r="X19" s="5">
        <v>55.39</v>
      </c>
      <c r="Y19" s="5" t="s">
        <v>304</v>
      </c>
      <c r="Z19" s="5" t="s">
        <v>521</v>
      </c>
      <c r="AA19" s="5">
        <v>178.48</v>
      </c>
      <c r="AB19" s="5" t="s">
        <v>304</v>
      </c>
      <c r="AC19" s="5" t="s">
        <v>521</v>
      </c>
      <c r="AD19" s="5">
        <v>370.97</v>
      </c>
      <c r="AE19" s="32" t="s">
        <v>304</v>
      </c>
      <c r="AF19" s="45" t="s">
        <v>552</v>
      </c>
      <c r="AG19" s="5">
        <v>107.8</v>
      </c>
      <c r="AH19" s="5">
        <v>107.8</v>
      </c>
      <c r="AI19" s="5">
        <v>215.6</v>
      </c>
      <c r="AJ19" s="5">
        <v>305.60000000000002</v>
      </c>
      <c r="AK19" s="32" t="s">
        <v>483</v>
      </c>
      <c r="AL19" s="27"/>
    </row>
    <row r="20" spans="1:38" ht="13.5" customHeight="1" x14ac:dyDescent="0.25">
      <c r="A20" s="3">
        <v>7</v>
      </c>
      <c r="B20" s="60" t="s">
        <v>20</v>
      </c>
      <c r="C20" s="60" t="s">
        <v>179</v>
      </c>
      <c r="D20" s="60" t="s">
        <v>27</v>
      </c>
      <c r="E20" s="60" t="s">
        <v>135</v>
      </c>
      <c r="F20" s="64">
        <v>45975</v>
      </c>
      <c r="G20" s="13">
        <v>46063</v>
      </c>
      <c r="H20" s="35">
        <v>0.40972222222222221</v>
      </c>
      <c r="I20" s="5">
        <v>55</v>
      </c>
      <c r="J20" s="5" t="s">
        <v>347</v>
      </c>
      <c r="K20" s="8">
        <v>0.40972222222222221</v>
      </c>
      <c r="L20" s="5">
        <v>100</v>
      </c>
      <c r="M20" s="5" t="s">
        <v>347</v>
      </c>
      <c r="N20" s="8">
        <v>0.40972222222222221</v>
      </c>
      <c r="O20" s="5">
        <v>220</v>
      </c>
      <c r="P20" s="5" t="s">
        <v>347</v>
      </c>
      <c r="Q20" s="8">
        <v>0.40972222222222221</v>
      </c>
      <c r="R20" s="5">
        <v>389</v>
      </c>
      <c r="S20" s="32" t="s">
        <v>347</v>
      </c>
      <c r="T20" s="35">
        <v>0.87847222222222221</v>
      </c>
      <c r="U20" s="5">
        <v>94</v>
      </c>
      <c r="V20" s="5" t="s">
        <v>368</v>
      </c>
      <c r="W20" s="8">
        <v>0.87847222222222221</v>
      </c>
      <c r="X20" s="5">
        <v>94</v>
      </c>
      <c r="Y20" s="5" t="s">
        <v>368</v>
      </c>
      <c r="Z20" s="8">
        <v>0.87847222222222221</v>
      </c>
      <c r="AA20" s="5">
        <v>243</v>
      </c>
      <c r="AB20" s="5" t="s">
        <v>368</v>
      </c>
      <c r="AC20" s="8">
        <v>0.87847222222222221</v>
      </c>
      <c r="AD20" s="5">
        <v>458</v>
      </c>
      <c r="AE20" s="32" t="s">
        <v>446</v>
      </c>
      <c r="AF20" s="35">
        <v>0.265972222222222</v>
      </c>
      <c r="AG20" s="5">
        <v>50</v>
      </c>
      <c r="AH20" s="5">
        <v>50</v>
      </c>
      <c r="AI20" s="5">
        <v>100</v>
      </c>
      <c r="AJ20" s="5">
        <v>100</v>
      </c>
      <c r="AK20" s="32" t="s">
        <v>694</v>
      </c>
      <c r="AL20" s="27"/>
    </row>
    <row r="21" spans="1:38" ht="13.5" customHeight="1" x14ac:dyDescent="0.25">
      <c r="A21" s="3">
        <v>7</v>
      </c>
      <c r="B21" s="60"/>
      <c r="C21" s="60"/>
      <c r="D21" s="60"/>
      <c r="E21" s="60"/>
      <c r="F21" s="65"/>
      <c r="G21" s="13">
        <v>46067</v>
      </c>
      <c r="H21" s="31" t="s">
        <v>659</v>
      </c>
      <c r="I21" s="5" t="s">
        <v>659</v>
      </c>
      <c r="J21" s="5" t="s">
        <v>659</v>
      </c>
      <c r="K21" s="5" t="s">
        <v>659</v>
      </c>
      <c r="L21" s="5" t="s">
        <v>659</v>
      </c>
      <c r="M21" s="5" t="s">
        <v>659</v>
      </c>
      <c r="N21" s="5" t="s">
        <v>659</v>
      </c>
      <c r="O21" s="5" t="s">
        <v>659</v>
      </c>
      <c r="P21" s="5" t="s">
        <v>659</v>
      </c>
      <c r="Q21" s="5" t="s">
        <v>659</v>
      </c>
      <c r="R21" s="5" t="s">
        <v>659</v>
      </c>
      <c r="S21" s="32" t="s">
        <v>659</v>
      </c>
      <c r="T21" s="35">
        <v>0.39930555555555558</v>
      </c>
      <c r="U21" s="5">
        <v>120</v>
      </c>
      <c r="V21" s="5" t="s">
        <v>368</v>
      </c>
      <c r="W21" s="8">
        <v>0.39930555555555558</v>
      </c>
      <c r="X21" s="5">
        <v>120</v>
      </c>
      <c r="Y21" s="5" t="s">
        <v>368</v>
      </c>
      <c r="Z21" s="8">
        <v>0.39930555555555558</v>
      </c>
      <c r="AA21" s="5">
        <v>294</v>
      </c>
      <c r="AB21" s="5" t="s">
        <v>368</v>
      </c>
      <c r="AC21" s="8">
        <v>0.39930555555555558</v>
      </c>
      <c r="AD21" s="5">
        <v>553</v>
      </c>
      <c r="AE21" s="32" t="s">
        <v>446</v>
      </c>
      <c r="AF21" s="35">
        <v>0.60069444444444442</v>
      </c>
      <c r="AG21" s="5">
        <v>70</v>
      </c>
      <c r="AH21" s="5">
        <v>70</v>
      </c>
      <c r="AI21" s="5">
        <v>140</v>
      </c>
      <c r="AJ21" s="5">
        <v>140</v>
      </c>
      <c r="AK21" s="32" t="s">
        <v>694</v>
      </c>
      <c r="AL21" s="27"/>
    </row>
    <row r="22" spans="1:38" ht="13.5" customHeight="1" x14ac:dyDescent="0.25">
      <c r="A22" s="3">
        <v>7</v>
      </c>
      <c r="B22" s="60"/>
      <c r="C22" s="60"/>
      <c r="D22" s="60"/>
      <c r="E22" s="60"/>
      <c r="F22" s="65"/>
      <c r="G22" s="13">
        <v>46071</v>
      </c>
      <c r="H22" s="31" t="s">
        <v>659</v>
      </c>
      <c r="I22" s="5" t="s">
        <v>659</v>
      </c>
      <c r="J22" s="5" t="s">
        <v>659</v>
      </c>
      <c r="K22" s="5" t="s">
        <v>659</v>
      </c>
      <c r="L22" s="5" t="s">
        <v>659</v>
      </c>
      <c r="M22" s="5" t="s">
        <v>659</v>
      </c>
      <c r="N22" s="5" t="s">
        <v>659</v>
      </c>
      <c r="O22" s="5" t="s">
        <v>659</v>
      </c>
      <c r="P22" s="5" t="s">
        <v>659</v>
      </c>
      <c r="Q22" s="5" t="s">
        <v>659</v>
      </c>
      <c r="R22" s="5" t="s">
        <v>659</v>
      </c>
      <c r="S22" s="32" t="s">
        <v>659</v>
      </c>
      <c r="T22" s="35">
        <v>0.87847222222222221</v>
      </c>
      <c r="U22" s="5">
        <v>95</v>
      </c>
      <c r="V22" s="5" t="s">
        <v>368</v>
      </c>
      <c r="W22" s="8">
        <v>0.87847222222222221</v>
      </c>
      <c r="X22" s="5">
        <v>95</v>
      </c>
      <c r="Y22" s="5" t="s">
        <v>368</v>
      </c>
      <c r="Z22" s="8">
        <v>0.87847222222222221</v>
      </c>
      <c r="AA22" s="5">
        <v>243</v>
      </c>
      <c r="AB22" s="5" t="s">
        <v>368</v>
      </c>
      <c r="AC22" s="8">
        <v>0.87847222222222221</v>
      </c>
      <c r="AD22" s="5">
        <v>458</v>
      </c>
      <c r="AE22" s="32" t="s">
        <v>446</v>
      </c>
      <c r="AF22" s="35">
        <v>0.265972222222222</v>
      </c>
      <c r="AG22" s="5">
        <v>70</v>
      </c>
      <c r="AH22" s="5">
        <v>70</v>
      </c>
      <c r="AI22" s="5">
        <v>140</v>
      </c>
      <c r="AJ22" s="5">
        <v>100</v>
      </c>
      <c r="AK22" s="32" t="s">
        <v>694</v>
      </c>
      <c r="AL22" s="27"/>
    </row>
    <row r="23" spans="1:38" ht="13.5" customHeight="1" x14ac:dyDescent="0.25">
      <c r="A23" s="3">
        <v>8</v>
      </c>
      <c r="B23" s="60" t="s">
        <v>43</v>
      </c>
      <c r="C23" s="60" t="s">
        <v>319</v>
      </c>
      <c r="D23" s="60" t="s">
        <v>42</v>
      </c>
      <c r="E23" s="60" t="s">
        <v>1516</v>
      </c>
      <c r="F23" s="64">
        <v>45978</v>
      </c>
      <c r="G23" s="13">
        <v>46066</v>
      </c>
      <c r="H23" s="31" t="s">
        <v>659</v>
      </c>
      <c r="I23" s="5" t="s">
        <v>659</v>
      </c>
      <c r="J23" s="5" t="s">
        <v>659</v>
      </c>
      <c r="K23" s="5" t="s">
        <v>659</v>
      </c>
      <c r="L23" s="5" t="s">
        <v>659</v>
      </c>
      <c r="M23" s="5" t="s">
        <v>659</v>
      </c>
      <c r="N23" s="5" t="s">
        <v>659</v>
      </c>
      <c r="O23" s="5" t="s">
        <v>659</v>
      </c>
      <c r="P23" s="5" t="s">
        <v>659</v>
      </c>
      <c r="Q23" s="5" t="s">
        <v>659</v>
      </c>
      <c r="R23" s="5" t="s">
        <v>659</v>
      </c>
      <c r="S23" s="32" t="s">
        <v>659</v>
      </c>
      <c r="T23" s="33" t="s">
        <v>1679</v>
      </c>
      <c r="U23" s="5">
        <v>51.99</v>
      </c>
      <c r="V23" s="5" t="s">
        <v>98</v>
      </c>
      <c r="W23" s="15" t="s">
        <v>1679</v>
      </c>
      <c r="X23" s="5">
        <v>51.99</v>
      </c>
      <c r="Y23" s="5" t="s">
        <v>98</v>
      </c>
      <c r="Z23" s="15" t="s">
        <v>1679</v>
      </c>
      <c r="AA23" s="5">
        <v>121.36</v>
      </c>
      <c r="AB23" s="5" t="s">
        <v>1680</v>
      </c>
      <c r="AC23" s="15" t="s">
        <v>1679</v>
      </c>
      <c r="AD23" s="5">
        <v>237.27</v>
      </c>
      <c r="AE23" s="32" t="s">
        <v>1680</v>
      </c>
      <c r="AF23" s="35">
        <v>0.49027777777777776</v>
      </c>
      <c r="AG23" s="5">
        <v>41.81</v>
      </c>
      <c r="AH23" s="5">
        <v>41.81</v>
      </c>
      <c r="AI23" s="5">
        <v>83.62</v>
      </c>
      <c r="AJ23" s="5">
        <v>113.87</v>
      </c>
      <c r="AK23" s="32" t="s">
        <v>1681</v>
      </c>
      <c r="AL23" s="27"/>
    </row>
    <row r="24" spans="1:38" ht="13.5" customHeight="1" x14ac:dyDescent="0.25">
      <c r="A24" s="3">
        <v>8</v>
      </c>
      <c r="B24" s="60"/>
      <c r="C24" s="60"/>
      <c r="D24" s="60"/>
      <c r="E24" s="60"/>
      <c r="F24" s="65"/>
      <c r="G24" s="13">
        <v>46070</v>
      </c>
      <c r="H24" s="31" t="s">
        <v>659</v>
      </c>
      <c r="I24" s="5" t="s">
        <v>659</v>
      </c>
      <c r="J24" s="5" t="s">
        <v>659</v>
      </c>
      <c r="K24" s="5" t="s">
        <v>659</v>
      </c>
      <c r="L24" s="5" t="s">
        <v>659</v>
      </c>
      <c r="M24" s="5" t="s">
        <v>659</v>
      </c>
      <c r="N24" s="5" t="s">
        <v>659</v>
      </c>
      <c r="O24" s="5" t="s">
        <v>659</v>
      </c>
      <c r="P24" s="5" t="s">
        <v>659</v>
      </c>
      <c r="Q24" s="5" t="s">
        <v>659</v>
      </c>
      <c r="R24" s="5" t="s">
        <v>659</v>
      </c>
      <c r="S24" s="32" t="s">
        <v>659</v>
      </c>
      <c r="T24" s="33" t="s">
        <v>1679</v>
      </c>
      <c r="U24" s="5">
        <v>51.99</v>
      </c>
      <c r="V24" s="5" t="s">
        <v>98</v>
      </c>
      <c r="W24" s="15" t="s">
        <v>1679</v>
      </c>
      <c r="X24" s="5">
        <v>51.99</v>
      </c>
      <c r="Y24" s="5" t="s">
        <v>98</v>
      </c>
      <c r="Z24" s="15" t="s">
        <v>1679</v>
      </c>
      <c r="AA24" s="5">
        <v>121.36</v>
      </c>
      <c r="AB24" s="5" t="s">
        <v>1680</v>
      </c>
      <c r="AC24" s="15" t="s">
        <v>1679</v>
      </c>
      <c r="AD24" s="5">
        <v>237.27</v>
      </c>
      <c r="AE24" s="32" t="s">
        <v>1680</v>
      </c>
      <c r="AF24" s="35">
        <v>0.42638888888888887</v>
      </c>
      <c r="AG24" s="5">
        <v>49.19</v>
      </c>
      <c r="AH24" s="5">
        <v>49.19</v>
      </c>
      <c r="AI24" s="5">
        <v>98.38</v>
      </c>
      <c r="AJ24" s="5">
        <v>130.81</v>
      </c>
      <c r="AK24" s="32" t="s">
        <v>1681</v>
      </c>
      <c r="AL24" s="27" t="s">
        <v>2146</v>
      </c>
    </row>
    <row r="25" spans="1:38" ht="13.5" customHeight="1" x14ac:dyDescent="0.25">
      <c r="A25" s="3">
        <v>8</v>
      </c>
      <c r="B25" s="60"/>
      <c r="C25" s="60"/>
      <c r="D25" s="60"/>
      <c r="E25" s="60"/>
      <c r="F25" s="65"/>
      <c r="G25" s="13">
        <v>46074</v>
      </c>
      <c r="H25" s="31" t="s">
        <v>659</v>
      </c>
      <c r="I25" s="5" t="s">
        <v>659</v>
      </c>
      <c r="J25" s="5" t="s">
        <v>659</v>
      </c>
      <c r="K25" s="5" t="s">
        <v>659</v>
      </c>
      <c r="L25" s="5" t="s">
        <v>659</v>
      </c>
      <c r="M25" s="5" t="s">
        <v>659</v>
      </c>
      <c r="N25" s="5" t="s">
        <v>659</v>
      </c>
      <c r="O25" s="5" t="s">
        <v>659</v>
      </c>
      <c r="P25" s="5" t="s">
        <v>659</v>
      </c>
      <c r="Q25" s="5" t="s">
        <v>659</v>
      </c>
      <c r="R25" s="5" t="s">
        <v>659</v>
      </c>
      <c r="S25" s="32" t="s">
        <v>659</v>
      </c>
      <c r="T25" s="33" t="s">
        <v>1679</v>
      </c>
      <c r="U25" s="5">
        <v>51.99</v>
      </c>
      <c r="V25" s="5" t="s">
        <v>98</v>
      </c>
      <c r="W25" s="15" t="s">
        <v>1679</v>
      </c>
      <c r="X25" s="5">
        <v>51.99</v>
      </c>
      <c r="Y25" s="5" t="s">
        <v>98</v>
      </c>
      <c r="Z25" s="15" t="s">
        <v>1679</v>
      </c>
      <c r="AA25" s="5">
        <v>121.36</v>
      </c>
      <c r="AB25" s="5" t="s">
        <v>1680</v>
      </c>
      <c r="AC25" s="15" t="s">
        <v>1679</v>
      </c>
      <c r="AD25" s="5">
        <v>237.27</v>
      </c>
      <c r="AE25" s="32" t="s">
        <v>1680</v>
      </c>
      <c r="AF25" s="35">
        <v>0.45277777777777778</v>
      </c>
      <c r="AG25" s="5">
        <v>9.02</v>
      </c>
      <c r="AH25" s="5">
        <v>9.02</v>
      </c>
      <c r="AI25" s="5">
        <v>18.04</v>
      </c>
      <c r="AJ25" s="5">
        <v>36.07</v>
      </c>
      <c r="AK25" s="32" t="s">
        <v>1681</v>
      </c>
      <c r="AL25" s="27"/>
    </row>
    <row r="26" spans="1:38" ht="13.5" customHeight="1" x14ac:dyDescent="0.25">
      <c r="A26" s="3">
        <v>9</v>
      </c>
      <c r="B26" s="60" t="s">
        <v>913</v>
      </c>
      <c r="C26" s="60" t="s">
        <v>914</v>
      </c>
      <c r="D26" s="60" t="s">
        <v>54</v>
      </c>
      <c r="E26" s="60" t="s">
        <v>398</v>
      </c>
      <c r="F26" s="64">
        <v>45950</v>
      </c>
      <c r="G26" s="13">
        <v>46038</v>
      </c>
      <c r="H26" s="31" t="s">
        <v>115</v>
      </c>
      <c r="I26" s="5" t="s">
        <v>115</v>
      </c>
      <c r="J26" s="5" t="s">
        <v>115</v>
      </c>
      <c r="K26" s="5" t="s">
        <v>115</v>
      </c>
      <c r="L26" s="5" t="s">
        <v>115</v>
      </c>
      <c r="M26" s="5" t="s">
        <v>115</v>
      </c>
      <c r="N26" s="5" t="s">
        <v>115</v>
      </c>
      <c r="O26" s="5" t="s">
        <v>115</v>
      </c>
      <c r="P26" s="5" t="s">
        <v>115</v>
      </c>
      <c r="Q26" s="5" t="s">
        <v>115</v>
      </c>
      <c r="R26" s="5" t="s">
        <v>115</v>
      </c>
      <c r="S26" s="32" t="s">
        <v>115</v>
      </c>
      <c r="T26" s="31" t="s">
        <v>115</v>
      </c>
      <c r="U26" s="5" t="s">
        <v>115</v>
      </c>
      <c r="V26" s="5" t="s">
        <v>115</v>
      </c>
      <c r="W26" s="5" t="s">
        <v>115</v>
      </c>
      <c r="X26" s="5" t="s">
        <v>115</v>
      </c>
      <c r="Y26" s="5" t="s">
        <v>115</v>
      </c>
      <c r="Z26" s="5" t="s">
        <v>115</v>
      </c>
      <c r="AA26" s="5" t="s">
        <v>115</v>
      </c>
      <c r="AB26" s="5" t="s">
        <v>115</v>
      </c>
      <c r="AC26" s="5" t="s">
        <v>115</v>
      </c>
      <c r="AD26" s="5" t="s">
        <v>115</v>
      </c>
      <c r="AE26" s="32" t="s">
        <v>115</v>
      </c>
      <c r="AF26" s="31" t="s">
        <v>115</v>
      </c>
      <c r="AG26" s="5" t="s">
        <v>115</v>
      </c>
      <c r="AH26" s="5" t="s">
        <v>115</v>
      </c>
      <c r="AI26" s="5" t="s">
        <v>115</v>
      </c>
      <c r="AJ26" s="5" t="s">
        <v>115</v>
      </c>
      <c r="AK26" s="32" t="s">
        <v>115</v>
      </c>
      <c r="AL26" s="27" t="s">
        <v>1653</v>
      </c>
    </row>
    <row r="27" spans="1:38" ht="13.5" customHeight="1" x14ac:dyDescent="0.25">
      <c r="A27" s="3">
        <v>9</v>
      </c>
      <c r="B27" s="60"/>
      <c r="C27" s="60"/>
      <c r="D27" s="60"/>
      <c r="E27" s="60"/>
      <c r="F27" s="65"/>
      <c r="G27" s="13">
        <v>46042</v>
      </c>
      <c r="H27" s="31" t="s">
        <v>115</v>
      </c>
      <c r="I27" s="5" t="s">
        <v>115</v>
      </c>
      <c r="J27" s="5" t="s">
        <v>115</v>
      </c>
      <c r="K27" s="5" t="s">
        <v>115</v>
      </c>
      <c r="L27" s="5" t="s">
        <v>115</v>
      </c>
      <c r="M27" s="5" t="s">
        <v>115</v>
      </c>
      <c r="N27" s="5" t="s">
        <v>115</v>
      </c>
      <c r="O27" s="5" t="s">
        <v>115</v>
      </c>
      <c r="P27" s="5" t="s">
        <v>115</v>
      </c>
      <c r="Q27" s="5" t="s">
        <v>115</v>
      </c>
      <c r="R27" s="5" t="s">
        <v>115</v>
      </c>
      <c r="S27" s="32" t="s">
        <v>115</v>
      </c>
      <c r="T27" s="31" t="s">
        <v>115</v>
      </c>
      <c r="U27" s="5" t="s">
        <v>115</v>
      </c>
      <c r="V27" s="5" t="s">
        <v>115</v>
      </c>
      <c r="W27" s="5" t="s">
        <v>115</v>
      </c>
      <c r="X27" s="5" t="s">
        <v>115</v>
      </c>
      <c r="Y27" s="5" t="s">
        <v>115</v>
      </c>
      <c r="Z27" s="5" t="s">
        <v>115</v>
      </c>
      <c r="AA27" s="5" t="s">
        <v>115</v>
      </c>
      <c r="AB27" s="5" t="s">
        <v>115</v>
      </c>
      <c r="AC27" s="5" t="s">
        <v>115</v>
      </c>
      <c r="AD27" s="5" t="s">
        <v>115</v>
      </c>
      <c r="AE27" s="32" t="s">
        <v>115</v>
      </c>
      <c r="AF27" s="31" t="s">
        <v>115</v>
      </c>
      <c r="AG27" s="5" t="s">
        <v>115</v>
      </c>
      <c r="AH27" s="5" t="s">
        <v>115</v>
      </c>
      <c r="AI27" s="5" t="s">
        <v>115</v>
      </c>
      <c r="AJ27" s="5" t="s">
        <v>115</v>
      </c>
      <c r="AK27" s="32" t="s">
        <v>115</v>
      </c>
      <c r="AL27" s="27" t="s">
        <v>1653</v>
      </c>
    </row>
    <row r="28" spans="1:38" ht="13.5" customHeight="1" x14ac:dyDescent="0.25">
      <c r="A28" s="3">
        <v>9</v>
      </c>
      <c r="B28" s="60"/>
      <c r="C28" s="60"/>
      <c r="D28" s="60"/>
      <c r="E28" s="60"/>
      <c r="F28" s="65"/>
      <c r="G28" s="13">
        <v>46046</v>
      </c>
      <c r="H28" s="31" t="s">
        <v>115</v>
      </c>
      <c r="I28" s="5" t="s">
        <v>115</v>
      </c>
      <c r="J28" s="5" t="s">
        <v>115</v>
      </c>
      <c r="K28" s="5" t="s">
        <v>115</v>
      </c>
      <c r="L28" s="5" t="s">
        <v>115</v>
      </c>
      <c r="M28" s="5" t="s">
        <v>115</v>
      </c>
      <c r="N28" s="5" t="s">
        <v>115</v>
      </c>
      <c r="O28" s="5" t="s">
        <v>115</v>
      </c>
      <c r="P28" s="5" t="s">
        <v>115</v>
      </c>
      <c r="Q28" s="5" t="s">
        <v>115</v>
      </c>
      <c r="R28" s="5" t="s">
        <v>115</v>
      </c>
      <c r="S28" s="32" t="s">
        <v>115</v>
      </c>
      <c r="T28" s="31" t="s">
        <v>115</v>
      </c>
      <c r="U28" s="5" t="s">
        <v>115</v>
      </c>
      <c r="V28" s="5" t="s">
        <v>115</v>
      </c>
      <c r="W28" s="5" t="s">
        <v>115</v>
      </c>
      <c r="X28" s="5" t="s">
        <v>115</v>
      </c>
      <c r="Y28" s="5" t="s">
        <v>115</v>
      </c>
      <c r="Z28" s="5" t="s">
        <v>115</v>
      </c>
      <c r="AA28" s="5" t="s">
        <v>115</v>
      </c>
      <c r="AB28" s="5" t="s">
        <v>115</v>
      </c>
      <c r="AC28" s="5" t="s">
        <v>115</v>
      </c>
      <c r="AD28" s="5" t="s">
        <v>115</v>
      </c>
      <c r="AE28" s="32" t="s">
        <v>115</v>
      </c>
      <c r="AF28" s="31" t="s">
        <v>115</v>
      </c>
      <c r="AG28" s="5" t="s">
        <v>115</v>
      </c>
      <c r="AH28" s="5" t="s">
        <v>115</v>
      </c>
      <c r="AI28" s="5" t="s">
        <v>115</v>
      </c>
      <c r="AJ28" s="5" t="s">
        <v>115</v>
      </c>
      <c r="AK28" s="32" t="s">
        <v>115</v>
      </c>
      <c r="AL28" s="27" t="s">
        <v>1653</v>
      </c>
    </row>
    <row r="29" spans="1:38" ht="13.5" customHeight="1" x14ac:dyDescent="0.25">
      <c r="A29" s="3">
        <v>10</v>
      </c>
      <c r="B29" s="60" t="s">
        <v>78</v>
      </c>
      <c r="C29" s="60" t="s">
        <v>311</v>
      </c>
      <c r="D29" s="60" t="s">
        <v>876</v>
      </c>
      <c r="E29" s="60" t="s">
        <v>311</v>
      </c>
      <c r="F29" s="64">
        <v>45943</v>
      </c>
      <c r="G29" s="13">
        <v>46031</v>
      </c>
      <c r="H29" s="31" t="s">
        <v>115</v>
      </c>
      <c r="I29" s="5" t="s">
        <v>115</v>
      </c>
      <c r="J29" s="5" t="s">
        <v>115</v>
      </c>
      <c r="K29" s="5" t="s">
        <v>115</v>
      </c>
      <c r="L29" s="5" t="s">
        <v>115</v>
      </c>
      <c r="M29" s="5" t="s">
        <v>115</v>
      </c>
      <c r="N29" s="5" t="s">
        <v>115</v>
      </c>
      <c r="O29" s="5" t="s">
        <v>115</v>
      </c>
      <c r="P29" s="5" t="s">
        <v>115</v>
      </c>
      <c r="Q29" s="5" t="s">
        <v>115</v>
      </c>
      <c r="R29" s="5" t="s">
        <v>115</v>
      </c>
      <c r="S29" s="32" t="s">
        <v>115</v>
      </c>
      <c r="T29" s="31" t="s">
        <v>115</v>
      </c>
      <c r="U29" s="5" t="s">
        <v>115</v>
      </c>
      <c r="V29" s="5" t="s">
        <v>115</v>
      </c>
      <c r="W29" s="5" t="s">
        <v>115</v>
      </c>
      <c r="X29" s="5" t="s">
        <v>115</v>
      </c>
      <c r="Y29" s="5" t="s">
        <v>115</v>
      </c>
      <c r="Z29" s="5" t="s">
        <v>115</v>
      </c>
      <c r="AA29" s="5" t="s">
        <v>115</v>
      </c>
      <c r="AB29" s="5" t="s">
        <v>115</v>
      </c>
      <c r="AC29" s="5" t="s">
        <v>115</v>
      </c>
      <c r="AD29" s="5" t="s">
        <v>115</v>
      </c>
      <c r="AE29" s="32" t="s">
        <v>115</v>
      </c>
      <c r="AF29" s="31" t="s">
        <v>115</v>
      </c>
      <c r="AG29" s="5" t="s">
        <v>115</v>
      </c>
      <c r="AH29" s="5" t="s">
        <v>115</v>
      </c>
      <c r="AI29" s="5" t="s">
        <v>115</v>
      </c>
      <c r="AJ29" s="5" t="s">
        <v>115</v>
      </c>
      <c r="AK29" s="32" t="s">
        <v>115</v>
      </c>
      <c r="AL29" s="27" t="s">
        <v>1653</v>
      </c>
    </row>
    <row r="30" spans="1:38" ht="13.5" customHeight="1" x14ac:dyDescent="0.25">
      <c r="A30" s="3">
        <v>10</v>
      </c>
      <c r="B30" s="60"/>
      <c r="C30" s="60"/>
      <c r="D30" s="60"/>
      <c r="E30" s="60"/>
      <c r="F30" s="65"/>
      <c r="G30" s="13">
        <v>46035</v>
      </c>
      <c r="H30" s="31" t="s">
        <v>115</v>
      </c>
      <c r="I30" s="5" t="s">
        <v>115</v>
      </c>
      <c r="J30" s="5" t="s">
        <v>115</v>
      </c>
      <c r="K30" s="5" t="s">
        <v>115</v>
      </c>
      <c r="L30" s="5" t="s">
        <v>115</v>
      </c>
      <c r="M30" s="5" t="s">
        <v>115</v>
      </c>
      <c r="N30" s="5" t="s">
        <v>115</v>
      </c>
      <c r="O30" s="5" t="s">
        <v>115</v>
      </c>
      <c r="P30" s="5" t="s">
        <v>115</v>
      </c>
      <c r="Q30" s="5" t="s">
        <v>115</v>
      </c>
      <c r="R30" s="5" t="s">
        <v>115</v>
      </c>
      <c r="S30" s="32" t="s">
        <v>115</v>
      </c>
      <c r="T30" s="31" t="s">
        <v>115</v>
      </c>
      <c r="U30" s="5" t="s">
        <v>115</v>
      </c>
      <c r="V30" s="5" t="s">
        <v>115</v>
      </c>
      <c r="W30" s="5" t="s">
        <v>115</v>
      </c>
      <c r="X30" s="5" t="s">
        <v>115</v>
      </c>
      <c r="Y30" s="5" t="s">
        <v>115</v>
      </c>
      <c r="Z30" s="5" t="s">
        <v>115</v>
      </c>
      <c r="AA30" s="5" t="s">
        <v>115</v>
      </c>
      <c r="AB30" s="5" t="s">
        <v>115</v>
      </c>
      <c r="AC30" s="5" t="s">
        <v>115</v>
      </c>
      <c r="AD30" s="5" t="s">
        <v>115</v>
      </c>
      <c r="AE30" s="32" t="s">
        <v>115</v>
      </c>
      <c r="AF30" s="31" t="s">
        <v>115</v>
      </c>
      <c r="AG30" s="5" t="s">
        <v>115</v>
      </c>
      <c r="AH30" s="5" t="s">
        <v>115</v>
      </c>
      <c r="AI30" s="5" t="s">
        <v>115</v>
      </c>
      <c r="AJ30" s="5" t="s">
        <v>115</v>
      </c>
      <c r="AK30" s="32" t="s">
        <v>115</v>
      </c>
      <c r="AL30" s="27" t="s">
        <v>1653</v>
      </c>
    </row>
    <row r="31" spans="1:38" ht="13.5" customHeight="1" x14ac:dyDescent="0.25">
      <c r="A31" s="3">
        <v>10</v>
      </c>
      <c r="B31" s="60"/>
      <c r="C31" s="60"/>
      <c r="D31" s="60"/>
      <c r="E31" s="60"/>
      <c r="F31" s="65"/>
      <c r="G31" s="13">
        <v>46039</v>
      </c>
      <c r="H31" s="31" t="s">
        <v>115</v>
      </c>
      <c r="I31" s="5" t="s">
        <v>115</v>
      </c>
      <c r="J31" s="5" t="s">
        <v>115</v>
      </c>
      <c r="K31" s="5" t="s">
        <v>115</v>
      </c>
      <c r="L31" s="5" t="s">
        <v>115</v>
      </c>
      <c r="M31" s="5" t="s">
        <v>115</v>
      </c>
      <c r="N31" s="5" t="s">
        <v>115</v>
      </c>
      <c r="O31" s="5" t="s">
        <v>115</v>
      </c>
      <c r="P31" s="5" t="s">
        <v>115</v>
      </c>
      <c r="Q31" s="5" t="s">
        <v>115</v>
      </c>
      <c r="R31" s="5" t="s">
        <v>115</v>
      </c>
      <c r="S31" s="32" t="s">
        <v>115</v>
      </c>
      <c r="T31" s="31" t="s">
        <v>115</v>
      </c>
      <c r="U31" s="5" t="s">
        <v>115</v>
      </c>
      <c r="V31" s="5" t="s">
        <v>115</v>
      </c>
      <c r="W31" s="5" t="s">
        <v>115</v>
      </c>
      <c r="X31" s="5" t="s">
        <v>115</v>
      </c>
      <c r="Y31" s="5" t="s">
        <v>115</v>
      </c>
      <c r="Z31" s="5" t="s">
        <v>115</v>
      </c>
      <c r="AA31" s="5" t="s">
        <v>115</v>
      </c>
      <c r="AB31" s="5" t="s">
        <v>115</v>
      </c>
      <c r="AC31" s="5" t="s">
        <v>115</v>
      </c>
      <c r="AD31" s="5" t="s">
        <v>115</v>
      </c>
      <c r="AE31" s="32" t="s">
        <v>115</v>
      </c>
      <c r="AF31" s="31" t="s">
        <v>115</v>
      </c>
      <c r="AG31" s="5" t="s">
        <v>115</v>
      </c>
      <c r="AH31" s="5" t="s">
        <v>115</v>
      </c>
      <c r="AI31" s="5" t="s">
        <v>115</v>
      </c>
      <c r="AJ31" s="5" t="s">
        <v>115</v>
      </c>
      <c r="AK31" s="32" t="s">
        <v>115</v>
      </c>
      <c r="AL31" s="27" t="s">
        <v>1653</v>
      </c>
    </row>
    <row r="32" spans="1:38" ht="13.5" customHeight="1" x14ac:dyDescent="0.25">
      <c r="A32" s="3">
        <v>11</v>
      </c>
      <c r="B32" s="60" t="s">
        <v>27</v>
      </c>
      <c r="C32" s="60" t="s">
        <v>135</v>
      </c>
      <c r="D32" s="60" t="s">
        <v>38</v>
      </c>
      <c r="E32" s="60" t="s">
        <v>135</v>
      </c>
      <c r="F32" s="64">
        <v>45965</v>
      </c>
      <c r="G32" s="13">
        <v>46053</v>
      </c>
      <c r="H32" s="31" t="s">
        <v>659</v>
      </c>
      <c r="I32" s="5" t="s">
        <v>659</v>
      </c>
      <c r="J32" s="5" t="s">
        <v>659</v>
      </c>
      <c r="K32" s="5" t="s">
        <v>659</v>
      </c>
      <c r="L32" s="5" t="s">
        <v>659</v>
      </c>
      <c r="M32" s="5" t="s">
        <v>659</v>
      </c>
      <c r="N32" s="5" t="s">
        <v>659</v>
      </c>
      <c r="O32" s="5" t="s">
        <v>659</v>
      </c>
      <c r="P32" s="5" t="s">
        <v>659</v>
      </c>
      <c r="Q32" s="5" t="s">
        <v>659</v>
      </c>
      <c r="R32" s="5" t="s">
        <v>659</v>
      </c>
      <c r="S32" s="32" t="s">
        <v>659</v>
      </c>
      <c r="T32" s="31" t="s">
        <v>1896</v>
      </c>
      <c r="U32" s="5">
        <v>95.97</v>
      </c>
      <c r="V32" s="5" t="s">
        <v>102</v>
      </c>
      <c r="W32" s="5" t="s">
        <v>1896</v>
      </c>
      <c r="X32" s="5">
        <v>95.97</v>
      </c>
      <c r="Y32" s="5" t="s">
        <v>102</v>
      </c>
      <c r="Z32" s="5" t="s">
        <v>1891</v>
      </c>
      <c r="AA32" s="5">
        <v>254.48</v>
      </c>
      <c r="AB32" s="5" t="s">
        <v>98</v>
      </c>
      <c r="AC32" s="5" t="s">
        <v>1891</v>
      </c>
      <c r="AD32" s="5">
        <v>508.96</v>
      </c>
      <c r="AE32" s="32" t="s">
        <v>98</v>
      </c>
      <c r="AF32" s="31" t="s">
        <v>1897</v>
      </c>
      <c r="AG32" s="5">
        <v>19.989999999999998</v>
      </c>
      <c r="AH32" s="5">
        <v>19.989999999999998</v>
      </c>
      <c r="AI32" s="5">
        <v>39.979999999999997</v>
      </c>
      <c r="AJ32" s="5">
        <v>39.979999999999997</v>
      </c>
      <c r="AK32" s="32" t="s">
        <v>694</v>
      </c>
      <c r="AL32" s="27"/>
    </row>
    <row r="33" spans="1:38" ht="13.5" customHeight="1" x14ac:dyDescent="0.25">
      <c r="A33" s="3">
        <v>11</v>
      </c>
      <c r="B33" s="60"/>
      <c r="C33" s="60"/>
      <c r="D33" s="60"/>
      <c r="E33" s="60"/>
      <c r="F33" s="65"/>
      <c r="G33" s="13">
        <v>46057</v>
      </c>
      <c r="H33" s="31" t="s">
        <v>659</v>
      </c>
      <c r="I33" s="5" t="s">
        <v>659</v>
      </c>
      <c r="J33" s="5" t="s">
        <v>659</v>
      </c>
      <c r="K33" s="5" t="s">
        <v>659</v>
      </c>
      <c r="L33" s="5" t="s">
        <v>659</v>
      </c>
      <c r="M33" s="5" t="s">
        <v>659</v>
      </c>
      <c r="N33" s="5" t="s">
        <v>659</v>
      </c>
      <c r="O33" s="5" t="s">
        <v>659</v>
      </c>
      <c r="P33" s="5" t="s">
        <v>659</v>
      </c>
      <c r="Q33" s="5" t="s">
        <v>659</v>
      </c>
      <c r="R33" s="5" t="s">
        <v>659</v>
      </c>
      <c r="S33" s="32" t="s">
        <v>659</v>
      </c>
      <c r="T33" s="31" t="s">
        <v>1889</v>
      </c>
      <c r="U33" s="5">
        <v>56.97</v>
      </c>
      <c r="V33" s="5" t="s">
        <v>102</v>
      </c>
      <c r="W33" s="5" t="s">
        <v>1890</v>
      </c>
      <c r="X33" s="5">
        <v>109.97</v>
      </c>
      <c r="Y33" s="5" t="s">
        <v>102</v>
      </c>
      <c r="Z33" s="5" t="s">
        <v>1880</v>
      </c>
      <c r="AA33" s="5">
        <v>137.49</v>
      </c>
      <c r="AB33" s="5" t="s">
        <v>98</v>
      </c>
      <c r="AC33" s="5" t="s">
        <v>1880</v>
      </c>
      <c r="AD33" s="5">
        <v>274.98</v>
      </c>
      <c r="AE33" s="32" t="s">
        <v>98</v>
      </c>
      <c r="AF33" s="31" t="s">
        <v>1882</v>
      </c>
      <c r="AG33" s="5">
        <v>17.989999999999998</v>
      </c>
      <c r="AH33" s="5">
        <v>17.989999999999998</v>
      </c>
      <c r="AI33" s="5">
        <v>35.979999999999997</v>
      </c>
      <c r="AJ33" s="5">
        <v>35.979999999999997</v>
      </c>
      <c r="AK33" s="32" t="s">
        <v>694</v>
      </c>
      <c r="AL33" s="27"/>
    </row>
    <row r="34" spans="1:38" ht="13.5" customHeight="1" x14ac:dyDescent="0.25">
      <c r="A34" s="3">
        <v>11</v>
      </c>
      <c r="B34" s="60"/>
      <c r="C34" s="60"/>
      <c r="D34" s="60"/>
      <c r="E34" s="60"/>
      <c r="F34" s="65"/>
      <c r="G34" s="13">
        <v>46061</v>
      </c>
      <c r="H34" s="31" t="s">
        <v>659</v>
      </c>
      <c r="I34" s="5" t="s">
        <v>659</v>
      </c>
      <c r="J34" s="5" t="s">
        <v>659</v>
      </c>
      <c r="K34" s="5" t="s">
        <v>659</v>
      </c>
      <c r="L34" s="5" t="s">
        <v>659</v>
      </c>
      <c r="M34" s="5" t="s">
        <v>659</v>
      </c>
      <c r="N34" s="5" t="s">
        <v>659</v>
      </c>
      <c r="O34" s="5" t="s">
        <v>659</v>
      </c>
      <c r="P34" s="5" t="s">
        <v>659</v>
      </c>
      <c r="Q34" s="5" t="s">
        <v>659</v>
      </c>
      <c r="R34" s="5" t="s">
        <v>659</v>
      </c>
      <c r="S34" s="32" t="s">
        <v>659</v>
      </c>
      <c r="T34" s="31" t="s">
        <v>1889</v>
      </c>
      <c r="U34" s="5">
        <v>73.97</v>
      </c>
      <c r="V34" s="5" t="s">
        <v>102</v>
      </c>
      <c r="W34" s="5" t="s">
        <v>1896</v>
      </c>
      <c r="X34" s="5">
        <v>94.97</v>
      </c>
      <c r="Y34" s="5" t="s">
        <v>102</v>
      </c>
      <c r="Z34" s="5" t="s">
        <v>1898</v>
      </c>
      <c r="AA34" s="5">
        <v>223.5</v>
      </c>
      <c r="AB34" s="5" t="s">
        <v>98</v>
      </c>
      <c r="AC34" s="5" t="s">
        <v>1898</v>
      </c>
      <c r="AD34" s="5">
        <v>447</v>
      </c>
      <c r="AE34" s="32" t="s">
        <v>98</v>
      </c>
      <c r="AF34" s="31" t="s">
        <v>1899</v>
      </c>
      <c r="AG34" s="5">
        <v>19.989999999999998</v>
      </c>
      <c r="AH34" s="5">
        <v>19.989999999999998</v>
      </c>
      <c r="AI34" s="5">
        <v>39.979999999999997</v>
      </c>
      <c r="AJ34" s="5">
        <v>39.979999999999997</v>
      </c>
      <c r="AK34" s="32" t="s">
        <v>694</v>
      </c>
      <c r="AL34" s="27"/>
    </row>
    <row r="35" spans="1:38" ht="13.5" customHeight="1" x14ac:dyDescent="0.25">
      <c r="A35" s="3">
        <v>12</v>
      </c>
      <c r="B35" s="60" t="s">
        <v>14</v>
      </c>
      <c r="C35" s="60" t="s">
        <v>746</v>
      </c>
      <c r="D35" s="60" t="s">
        <v>39</v>
      </c>
      <c r="E35" s="60" t="s">
        <v>87</v>
      </c>
      <c r="F35" s="64">
        <v>45937</v>
      </c>
      <c r="G35" s="13">
        <v>46025</v>
      </c>
      <c r="H35" s="31" t="s">
        <v>754</v>
      </c>
      <c r="I35" s="5">
        <v>206</v>
      </c>
      <c r="J35" s="5" t="s">
        <v>755</v>
      </c>
      <c r="K35" s="5" t="s">
        <v>754</v>
      </c>
      <c r="L35" s="5">
        <v>206</v>
      </c>
      <c r="M35" s="5" t="s">
        <v>755</v>
      </c>
      <c r="N35" s="5" t="s">
        <v>754</v>
      </c>
      <c r="O35" s="5">
        <v>471</v>
      </c>
      <c r="P35" s="5" t="s">
        <v>755</v>
      </c>
      <c r="Q35" s="5" t="s">
        <v>754</v>
      </c>
      <c r="R35" s="5">
        <v>898</v>
      </c>
      <c r="S35" s="32" t="s">
        <v>755</v>
      </c>
      <c r="T35" s="31" t="s">
        <v>115</v>
      </c>
      <c r="U35" s="5" t="s">
        <v>115</v>
      </c>
      <c r="V35" s="5" t="s">
        <v>115</v>
      </c>
      <c r="W35" s="5" t="s">
        <v>115</v>
      </c>
      <c r="X35" s="5" t="s">
        <v>115</v>
      </c>
      <c r="Y35" s="5" t="s">
        <v>115</v>
      </c>
      <c r="Z35" s="5" t="s">
        <v>115</v>
      </c>
      <c r="AA35" s="5" t="s">
        <v>115</v>
      </c>
      <c r="AB35" s="5" t="s">
        <v>115</v>
      </c>
      <c r="AC35" s="5" t="s">
        <v>115</v>
      </c>
      <c r="AD35" s="5" t="s">
        <v>115</v>
      </c>
      <c r="AE35" s="32" t="s">
        <v>115</v>
      </c>
      <c r="AF35" s="31" t="s">
        <v>756</v>
      </c>
      <c r="AG35" s="5">
        <v>69.8</v>
      </c>
      <c r="AH35" s="5">
        <v>69.8</v>
      </c>
      <c r="AI35" s="5">
        <v>139.6</v>
      </c>
      <c r="AJ35" s="5">
        <v>139.6</v>
      </c>
      <c r="AK35" s="32" t="s">
        <v>161</v>
      </c>
      <c r="AL35" s="27" t="s">
        <v>1522</v>
      </c>
    </row>
    <row r="36" spans="1:38" ht="13.5" customHeight="1" x14ac:dyDescent="0.25">
      <c r="A36" s="3">
        <v>12</v>
      </c>
      <c r="B36" s="60"/>
      <c r="C36" s="60"/>
      <c r="D36" s="60"/>
      <c r="E36" s="60"/>
      <c r="F36" s="64"/>
      <c r="G36" s="13">
        <v>46029</v>
      </c>
      <c r="H36" s="31" t="s">
        <v>757</v>
      </c>
      <c r="I36" s="5">
        <v>112</v>
      </c>
      <c r="J36" s="5" t="s">
        <v>267</v>
      </c>
      <c r="K36" s="5" t="s">
        <v>757</v>
      </c>
      <c r="L36" s="5">
        <v>112</v>
      </c>
      <c r="M36" s="5" t="s">
        <v>267</v>
      </c>
      <c r="N36" s="5" t="s">
        <v>757</v>
      </c>
      <c r="O36" s="5">
        <v>300.99</v>
      </c>
      <c r="P36" s="5" t="s">
        <v>267</v>
      </c>
      <c r="Q36" s="5" t="s">
        <v>757</v>
      </c>
      <c r="R36" s="5">
        <v>551.99</v>
      </c>
      <c r="S36" s="32" t="s">
        <v>267</v>
      </c>
      <c r="T36" s="31" t="s">
        <v>115</v>
      </c>
      <c r="U36" s="5" t="s">
        <v>115</v>
      </c>
      <c r="V36" s="5" t="s">
        <v>115</v>
      </c>
      <c r="W36" s="5" t="s">
        <v>115</v>
      </c>
      <c r="X36" s="5" t="s">
        <v>115</v>
      </c>
      <c r="Y36" s="5" t="s">
        <v>115</v>
      </c>
      <c r="Z36" s="5" t="s">
        <v>115</v>
      </c>
      <c r="AA36" s="5" t="s">
        <v>115</v>
      </c>
      <c r="AB36" s="5" t="s">
        <v>115</v>
      </c>
      <c r="AC36" s="5" t="s">
        <v>115</v>
      </c>
      <c r="AD36" s="5" t="s">
        <v>115</v>
      </c>
      <c r="AE36" s="32" t="s">
        <v>115</v>
      </c>
      <c r="AF36" s="31" t="s">
        <v>756</v>
      </c>
      <c r="AG36" s="5">
        <v>49.8</v>
      </c>
      <c r="AH36" s="5">
        <v>49.8</v>
      </c>
      <c r="AI36" s="5">
        <v>99.6</v>
      </c>
      <c r="AJ36" s="5">
        <v>99.6</v>
      </c>
      <c r="AK36" s="32" t="s">
        <v>161</v>
      </c>
      <c r="AL36" s="27" t="s">
        <v>1522</v>
      </c>
    </row>
    <row r="37" spans="1:38" ht="13.5" customHeight="1" x14ac:dyDescent="0.25">
      <c r="A37" s="3">
        <v>12</v>
      </c>
      <c r="B37" s="60"/>
      <c r="C37" s="60"/>
      <c r="D37" s="60"/>
      <c r="E37" s="60"/>
      <c r="F37" s="64"/>
      <c r="G37" s="13">
        <v>46033</v>
      </c>
      <c r="H37" s="31" t="s">
        <v>758</v>
      </c>
      <c r="I37" s="5">
        <v>112</v>
      </c>
      <c r="J37" s="5" t="s">
        <v>267</v>
      </c>
      <c r="K37" s="5" t="s">
        <v>758</v>
      </c>
      <c r="L37" s="5">
        <v>112</v>
      </c>
      <c r="M37" s="5" t="s">
        <v>267</v>
      </c>
      <c r="N37" s="5" t="s">
        <v>758</v>
      </c>
      <c r="O37" s="5">
        <v>300.99</v>
      </c>
      <c r="P37" s="5" t="s">
        <v>267</v>
      </c>
      <c r="Q37" s="5" t="s">
        <v>758</v>
      </c>
      <c r="R37" s="5">
        <v>551.99</v>
      </c>
      <c r="S37" s="32" t="s">
        <v>267</v>
      </c>
      <c r="T37" s="31" t="s">
        <v>115</v>
      </c>
      <c r="U37" s="5" t="s">
        <v>115</v>
      </c>
      <c r="V37" s="5" t="s">
        <v>115</v>
      </c>
      <c r="W37" s="5" t="s">
        <v>115</v>
      </c>
      <c r="X37" s="5" t="s">
        <v>115</v>
      </c>
      <c r="Y37" s="5" t="s">
        <v>115</v>
      </c>
      <c r="Z37" s="5" t="s">
        <v>115</v>
      </c>
      <c r="AA37" s="5" t="s">
        <v>115</v>
      </c>
      <c r="AB37" s="5" t="s">
        <v>115</v>
      </c>
      <c r="AC37" s="5" t="s">
        <v>115</v>
      </c>
      <c r="AD37" s="5" t="s">
        <v>115</v>
      </c>
      <c r="AE37" s="32" t="s">
        <v>115</v>
      </c>
      <c r="AF37" s="31" t="s">
        <v>756</v>
      </c>
      <c r="AG37" s="5">
        <v>59.8</v>
      </c>
      <c r="AH37" s="5">
        <v>59.8</v>
      </c>
      <c r="AI37" s="5">
        <v>119.6</v>
      </c>
      <c r="AJ37" s="5">
        <v>119.6</v>
      </c>
      <c r="AK37" s="32" t="s">
        <v>161</v>
      </c>
      <c r="AL37" s="27" t="s">
        <v>1522</v>
      </c>
    </row>
    <row r="38" spans="1:38" ht="13.5" customHeight="1" x14ac:dyDescent="0.25">
      <c r="A38" s="3">
        <v>13</v>
      </c>
      <c r="B38" s="60" t="s">
        <v>22</v>
      </c>
      <c r="C38" s="60" t="s">
        <v>638</v>
      </c>
      <c r="D38" s="60" t="s">
        <v>30</v>
      </c>
      <c r="E38" s="60" t="s">
        <v>777</v>
      </c>
      <c r="F38" s="64">
        <v>45976</v>
      </c>
      <c r="G38" s="13">
        <v>46064</v>
      </c>
      <c r="H38" s="31" t="s">
        <v>659</v>
      </c>
      <c r="I38" s="5" t="s">
        <v>659</v>
      </c>
      <c r="J38" s="5" t="s">
        <v>659</v>
      </c>
      <c r="K38" s="5" t="s">
        <v>659</v>
      </c>
      <c r="L38" s="5" t="s">
        <v>659</v>
      </c>
      <c r="M38" s="5" t="s">
        <v>659</v>
      </c>
      <c r="N38" s="5" t="s">
        <v>659</v>
      </c>
      <c r="O38" s="5" t="s">
        <v>659</v>
      </c>
      <c r="P38" s="5" t="s">
        <v>659</v>
      </c>
      <c r="Q38" s="5" t="s">
        <v>659</v>
      </c>
      <c r="R38" s="5" t="s">
        <v>659</v>
      </c>
      <c r="S38" s="32" t="s">
        <v>659</v>
      </c>
      <c r="T38" s="31" t="s">
        <v>1886</v>
      </c>
      <c r="U38" s="5">
        <v>20.97</v>
      </c>
      <c r="V38" s="5" t="s">
        <v>102</v>
      </c>
      <c r="W38" s="5" t="s">
        <v>1900</v>
      </c>
      <c r="X38" s="5">
        <v>57.99</v>
      </c>
      <c r="Y38" s="5" t="s">
        <v>89</v>
      </c>
      <c r="Z38" s="5" t="s">
        <v>1886</v>
      </c>
      <c r="AA38" s="5">
        <v>120.74</v>
      </c>
      <c r="AB38" s="5" t="s">
        <v>95</v>
      </c>
      <c r="AC38" s="5" t="s">
        <v>1886</v>
      </c>
      <c r="AD38" s="5">
        <v>241.78</v>
      </c>
      <c r="AE38" s="32" t="s">
        <v>95</v>
      </c>
      <c r="AF38" s="31" t="s">
        <v>1894</v>
      </c>
      <c r="AG38" s="5">
        <v>34.1</v>
      </c>
      <c r="AH38" s="5">
        <v>34.1</v>
      </c>
      <c r="AI38" s="5">
        <v>73</v>
      </c>
      <c r="AJ38" s="5">
        <v>113</v>
      </c>
      <c r="AK38" s="32" t="s">
        <v>1888</v>
      </c>
      <c r="AL38" s="27"/>
    </row>
    <row r="39" spans="1:38" ht="13.5" customHeight="1" x14ac:dyDescent="0.25">
      <c r="A39" s="3">
        <v>13</v>
      </c>
      <c r="B39" s="60"/>
      <c r="C39" s="60"/>
      <c r="D39" s="60"/>
      <c r="E39" s="60"/>
      <c r="F39" s="65"/>
      <c r="G39" s="13">
        <v>46068</v>
      </c>
      <c r="H39" s="31" t="s">
        <v>659</v>
      </c>
      <c r="I39" s="5" t="s">
        <v>659</v>
      </c>
      <c r="J39" s="5" t="s">
        <v>659</v>
      </c>
      <c r="K39" s="5" t="s">
        <v>659</v>
      </c>
      <c r="L39" s="5" t="s">
        <v>659</v>
      </c>
      <c r="M39" s="5" t="s">
        <v>659</v>
      </c>
      <c r="N39" s="5" t="s">
        <v>659</v>
      </c>
      <c r="O39" s="5" t="s">
        <v>659</v>
      </c>
      <c r="P39" s="5" t="s">
        <v>659</v>
      </c>
      <c r="Q39" s="5" t="s">
        <v>659</v>
      </c>
      <c r="R39" s="5" t="s">
        <v>659</v>
      </c>
      <c r="S39" s="32" t="s">
        <v>659</v>
      </c>
      <c r="T39" s="31" t="s">
        <v>1886</v>
      </c>
      <c r="U39" s="5">
        <v>22.97</v>
      </c>
      <c r="V39" s="5" t="s">
        <v>102</v>
      </c>
      <c r="W39" s="5" t="s">
        <v>1895</v>
      </c>
      <c r="X39" s="5">
        <v>58.99</v>
      </c>
      <c r="Y39" s="5" t="s">
        <v>89</v>
      </c>
      <c r="Z39" s="5" t="s">
        <v>1886</v>
      </c>
      <c r="AA39" s="5">
        <v>220.08</v>
      </c>
      <c r="AB39" s="5" t="s">
        <v>95</v>
      </c>
      <c r="AC39" s="5" t="s">
        <v>1886</v>
      </c>
      <c r="AD39" s="5">
        <v>440.16</v>
      </c>
      <c r="AE39" s="32" t="s">
        <v>95</v>
      </c>
      <c r="AF39" s="31" t="s">
        <v>1894</v>
      </c>
      <c r="AG39" s="5">
        <v>58.5</v>
      </c>
      <c r="AH39" s="5">
        <v>58.5</v>
      </c>
      <c r="AI39" s="5">
        <v>117</v>
      </c>
      <c r="AJ39" s="5">
        <v>175.5</v>
      </c>
      <c r="AK39" s="32" t="s">
        <v>1888</v>
      </c>
      <c r="AL39" s="27"/>
    </row>
    <row r="40" spans="1:38" ht="13.5" customHeight="1" x14ac:dyDescent="0.25">
      <c r="A40" s="3">
        <v>13</v>
      </c>
      <c r="B40" s="60"/>
      <c r="C40" s="60"/>
      <c r="D40" s="60"/>
      <c r="E40" s="60"/>
      <c r="F40" s="65"/>
      <c r="G40" s="13">
        <v>46072</v>
      </c>
      <c r="H40" s="31" t="s">
        <v>659</v>
      </c>
      <c r="I40" s="5" t="s">
        <v>659</v>
      </c>
      <c r="J40" s="5" t="s">
        <v>659</v>
      </c>
      <c r="K40" s="5" t="s">
        <v>659</v>
      </c>
      <c r="L40" s="5" t="s">
        <v>659</v>
      </c>
      <c r="M40" s="5" t="s">
        <v>659</v>
      </c>
      <c r="N40" s="5" t="s">
        <v>659</v>
      </c>
      <c r="O40" s="5" t="s">
        <v>659</v>
      </c>
      <c r="P40" s="5" t="s">
        <v>659</v>
      </c>
      <c r="Q40" s="5" t="s">
        <v>659</v>
      </c>
      <c r="R40" s="5" t="s">
        <v>659</v>
      </c>
      <c r="S40" s="32" t="s">
        <v>659</v>
      </c>
      <c r="T40" s="31" t="s">
        <v>1886</v>
      </c>
      <c r="U40" s="5">
        <v>20.97</v>
      </c>
      <c r="V40" s="5" t="s">
        <v>102</v>
      </c>
      <c r="W40" s="5" t="s">
        <v>1900</v>
      </c>
      <c r="X40" s="5">
        <v>56.99</v>
      </c>
      <c r="Y40" s="5" t="s">
        <v>89</v>
      </c>
      <c r="Z40" s="5" t="s">
        <v>1886</v>
      </c>
      <c r="AA40" s="5">
        <v>149.37</v>
      </c>
      <c r="AB40" s="5" t="s">
        <v>95</v>
      </c>
      <c r="AC40" s="5" t="s">
        <v>1886</v>
      </c>
      <c r="AD40" s="5">
        <v>298.74</v>
      </c>
      <c r="AE40" s="32" t="s">
        <v>95</v>
      </c>
      <c r="AF40" s="31" t="s">
        <v>1894</v>
      </c>
      <c r="AG40" s="5">
        <v>58.5</v>
      </c>
      <c r="AH40" s="5">
        <v>58.5</v>
      </c>
      <c r="AI40" s="5">
        <v>117</v>
      </c>
      <c r="AJ40" s="5">
        <v>175.5</v>
      </c>
      <c r="AK40" s="32" t="s">
        <v>1888</v>
      </c>
      <c r="AL40" s="27"/>
    </row>
    <row r="41" spans="1:38" ht="13.5" customHeight="1" x14ac:dyDescent="0.25">
      <c r="A41" s="3">
        <v>14</v>
      </c>
      <c r="B41" s="60" t="s">
        <v>81</v>
      </c>
      <c r="C41" s="60" t="s">
        <v>899</v>
      </c>
      <c r="D41" s="60" t="s">
        <v>18</v>
      </c>
      <c r="E41" s="60" t="s">
        <v>899</v>
      </c>
      <c r="F41" s="64">
        <v>45929</v>
      </c>
      <c r="G41" s="13" t="s">
        <v>85</v>
      </c>
      <c r="H41" s="36" t="s">
        <v>115</v>
      </c>
      <c r="I41" s="4" t="s">
        <v>115</v>
      </c>
      <c r="J41" s="4" t="s">
        <v>115</v>
      </c>
      <c r="K41" s="4" t="s">
        <v>115</v>
      </c>
      <c r="L41" s="4" t="s">
        <v>115</v>
      </c>
      <c r="M41" s="4" t="s">
        <v>115</v>
      </c>
      <c r="N41" s="4" t="s">
        <v>115</v>
      </c>
      <c r="O41" s="4" t="s">
        <v>115</v>
      </c>
      <c r="P41" s="4" t="s">
        <v>115</v>
      </c>
      <c r="Q41" s="4" t="s">
        <v>115</v>
      </c>
      <c r="R41" s="4" t="s">
        <v>115</v>
      </c>
      <c r="S41" s="37" t="s">
        <v>115</v>
      </c>
      <c r="T41" s="36" t="s">
        <v>115</v>
      </c>
      <c r="U41" s="4" t="s">
        <v>115</v>
      </c>
      <c r="V41" s="4" t="s">
        <v>115</v>
      </c>
      <c r="W41" s="4" t="s">
        <v>115</v>
      </c>
      <c r="X41" s="4" t="s">
        <v>115</v>
      </c>
      <c r="Y41" s="4" t="s">
        <v>115</v>
      </c>
      <c r="Z41" s="4" t="s">
        <v>115</v>
      </c>
      <c r="AA41" s="4" t="s">
        <v>115</v>
      </c>
      <c r="AB41" s="4" t="s">
        <v>115</v>
      </c>
      <c r="AC41" s="4" t="s">
        <v>115</v>
      </c>
      <c r="AD41" s="4" t="s">
        <v>115</v>
      </c>
      <c r="AE41" s="37" t="s">
        <v>115</v>
      </c>
      <c r="AF41" s="36" t="s">
        <v>115</v>
      </c>
      <c r="AG41" s="4" t="s">
        <v>115</v>
      </c>
      <c r="AH41" s="4" t="s">
        <v>115</v>
      </c>
      <c r="AI41" s="4" t="s">
        <v>115</v>
      </c>
      <c r="AJ41" s="4" t="s">
        <v>115</v>
      </c>
      <c r="AK41" s="37" t="s">
        <v>115</v>
      </c>
      <c r="AL41" s="27" t="s">
        <v>1651</v>
      </c>
    </row>
    <row r="42" spans="1:38" ht="13.5" customHeight="1" x14ac:dyDescent="0.25">
      <c r="A42" s="3">
        <v>14</v>
      </c>
      <c r="B42" s="60"/>
      <c r="C42" s="60"/>
      <c r="D42" s="60"/>
      <c r="E42" s="60"/>
      <c r="F42" s="65"/>
      <c r="G42" s="13" t="s">
        <v>85</v>
      </c>
      <c r="H42" s="36" t="s">
        <v>115</v>
      </c>
      <c r="I42" s="4" t="s">
        <v>115</v>
      </c>
      <c r="J42" s="4" t="s">
        <v>115</v>
      </c>
      <c r="K42" s="4" t="s">
        <v>115</v>
      </c>
      <c r="L42" s="4" t="s">
        <v>115</v>
      </c>
      <c r="M42" s="4" t="s">
        <v>115</v>
      </c>
      <c r="N42" s="4" t="s">
        <v>115</v>
      </c>
      <c r="O42" s="4" t="s">
        <v>115</v>
      </c>
      <c r="P42" s="4" t="s">
        <v>115</v>
      </c>
      <c r="Q42" s="4" t="s">
        <v>115</v>
      </c>
      <c r="R42" s="4" t="s">
        <v>115</v>
      </c>
      <c r="S42" s="37" t="s">
        <v>115</v>
      </c>
      <c r="T42" s="36" t="s">
        <v>115</v>
      </c>
      <c r="U42" s="4" t="s">
        <v>115</v>
      </c>
      <c r="V42" s="4" t="s">
        <v>115</v>
      </c>
      <c r="W42" s="4" t="s">
        <v>115</v>
      </c>
      <c r="X42" s="4" t="s">
        <v>115</v>
      </c>
      <c r="Y42" s="4" t="s">
        <v>115</v>
      </c>
      <c r="Z42" s="4" t="s">
        <v>115</v>
      </c>
      <c r="AA42" s="4" t="s">
        <v>115</v>
      </c>
      <c r="AB42" s="4" t="s">
        <v>115</v>
      </c>
      <c r="AC42" s="4" t="s">
        <v>115</v>
      </c>
      <c r="AD42" s="4" t="s">
        <v>115</v>
      </c>
      <c r="AE42" s="37" t="s">
        <v>115</v>
      </c>
      <c r="AF42" s="36" t="s">
        <v>115</v>
      </c>
      <c r="AG42" s="4" t="s">
        <v>115</v>
      </c>
      <c r="AH42" s="4" t="s">
        <v>115</v>
      </c>
      <c r="AI42" s="4" t="s">
        <v>115</v>
      </c>
      <c r="AJ42" s="4" t="s">
        <v>115</v>
      </c>
      <c r="AK42" s="37" t="s">
        <v>115</v>
      </c>
      <c r="AL42" s="27" t="s">
        <v>1651</v>
      </c>
    </row>
    <row r="43" spans="1:38" ht="13.5" customHeight="1" x14ac:dyDescent="0.25">
      <c r="A43" s="3">
        <v>14</v>
      </c>
      <c r="B43" s="60"/>
      <c r="C43" s="60"/>
      <c r="D43" s="60"/>
      <c r="E43" s="60"/>
      <c r="F43" s="65"/>
      <c r="G43" s="13" t="s">
        <v>85</v>
      </c>
      <c r="H43" s="36" t="s">
        <v>115</v>
      </c>
      <c r="I43" s="4" t="s">
        <v>115</v>
      </c>
      <c r="J43" s="4" t="s">
        <v>115</v>
      </c>
      <c r="K43" s="4" t="s">
        <v>115</v>
      </c>
      <c r="L43" s="4" t="s">
        <v>115</v>
      </c>
      <c r="M43" s="4" t="s">
        <v>115</v>
      </c>
      <c r="N43" s="4" t="s">
        <v>115</v>
      </c>
      <c r="O43" s="4" t="s">
        <v>115</v>
      </c>
      <c r="P43" s="4" t="s">
        <v>115</v>
      </c>
      <c r="Q43" s="4" t="s">
        <v>115</v>
      </c>
      <c r="R43" s="4" t="s">
        <v>115</v>
      </c>
      <c r="S43" s="37" t="s">
        <v>115</v>
      </c>
      <c r="T43" s="36" t="s">
        <v>115</v>
      </c>
      <c r="U43" s="4" t="s">
        <v>115</v>
      </c>
      <c r="V43" s="4" t="s">
        <v>115</v>
      </c>
      <c r="W43" s="4" t="s">
        <v>115</v>
      </c>
      <c r="X43" s="4" t="s">
        <v>115</v>
      </c>
      <c r="Y43" s="4" t="s">
        <v>115</v>
      </c>
      <c r="Z43" s="4" t="s">
        <v>115</v>
      </c>
      <c r="AA43" s="4" t="s">
        <v>115</v>
      </c>
      <c r="AB43" s="4" t="s">
        <v>115</v>
      </c>
      <c r="AC43" s="4" t="s">
        <v>115</v>
      </c>
      <c r="AD43" s="4" t="s">
        <v>115</v>
      </c>
      <c r="AE43" s="37" t="s">
        <v>115</v>
      </c>
      <c r="AF43" s="36" t="s">
        <v>115</v>
      </c>
      <c r="AG43" s="4" t="s">
        <v>115</v>
      </c>
      <c r="AH43" s="4" t="s">
        <v>115</v>
      </c>
      <c r="AI43" s="4" t="s">
        <v>115</v>
      </c>
      <c r="AJ43" s="4" t="s">
        <v>115</v>
      </c>
      <c r="AK43" s="37" t="s">
        <v>115</v>
      </c>
      <c r="AL43" s="27" t="s">
        <v>1651</v>
      </c>
    </row>
    <row r="44" spans="1:38" ht="13.5" customHeight="1" x14ac:dyDescent="0.25">
      <c r="A44" s="3">
        <v>16</v>
      </c>
      <c r="B44" s="60" t="s">
        <v>51</v>
      </c>
      <c r="C44" s="60" t="s">
        <v>86</v>
      </c>
      <c r="D44" s="60" t="s">
        <v>52</v>
      </c>
      <c r="E44" s="60" t="s">
        <v>86</v>
      </c>
      <c r="F44" s="64">
        <v>45962</v>
      </c>
      <c r="G44" s="13">
        <v>46050</v>
      </c>
      <c r="H44" s="31" t="s">
        <v>1432</v>
      </c>
      <c r="I44" s="5">
        <v>63.66</v>
      </c>
      <c r="J44" s="5" t="s">
        <v>107</v>
      </c>
      <c r="K44" s="5" t="s">
        <v>1433</v>
      </c>
      <c r="L44" s="5">
        <v>225</v>
      </c>
      <c r="M44" s="5" t="s">
        <v>95</v>
      </c>
      <c r="N44" s="5" t="s">
        <v>1433</v>
      </c>
      <c r="O44" s="5">
        <v>559</v>
      </c>
      <c r="P44" s="5" t="s">
        <v>95</v>
      </c>
      <c r="Q44" s="5" t="s">
        <v>1433</v>
      </c>
      <c r="R44" s="5">
        <v>1159</v>
      </c>
      <c r="S44" s="32" t="s">
        <v>1654</v>
      </c>
      <c r="T44" s="31" t="s">
        <v>115</v>
      </c>
      <c r="U44" s="5" t="s">
        <v>115</v>
      </c>
      <c r="V44" s="5" t="s">
        <v>115</v>
      </c>
      <c r="W44" s="5" t="s">
        <v>115</v>
      </c>
      <c r="X44" s="5" t="s">
        <v>115</v>
      </c>
      <c r="Y44" s="5" t="s">
        <v>115</v>
      </c>
      <c r="Z44" s="5" t="s">
        <v>115</v>
      </c>
      <c r="AA44" s="5" t="s">
        <v>115</v>
      </c>
      <c r="AB44" s="5" t="s">
        <v>115</v>
      </c>
      <c r="AC44" s="5" t="s">
        <v>115</v>
      </c>
      <c r="AD44" s="5" t="s">
        <v>115</v>
      </c>
      <c r="AE44" s="32" t="s">
        <v>115</v>
      </c>
      <c r="AF44" s="31" t="s">
        <v>115</v>
      </c>
      <c r="AG44" s="5" t="s">
        <v>115</v>
      </c>
      <c r="AH44" s="5" t="s">
        <v>115</v>
      </c>
      <c r="AI44" s="5" t="s">
        <v>115</v>
      </c>
      <c r="AJ44" s="5" t="s">
        <v>115</v>
      </c>
      <c r="AK44" s="32" t="s">
        <v>115</v>
      </c>
      <c r="AL44" s="27" t="s">
        <v>1434</v>
      </c>
    </row>
    <row r="45" spans="1:38" ht="13.5" customHeight="1" x14ac:dyDescent="0.25">
      <c r="A45" s="3">
        <v>16</v>
      </c>
      <c r="B45" s="60"/>
      <c r="C45" s="60"/>
      <c r="D45" s="60"/>
      <c r="E45" s="60"/>
      <c r="F45" s="65"/>
      <c r="G45" s="13">
        <v>46054</v>
      </c>
      <c r="H45" s="31" t="s">
        <v>659</v>
      </c>
      <c r="I45" s="5" t="s">
        <v>659</v>
      </c>
      <c r="J45" s="5" t="s">
        <v>659</v>
      </c>
      <c r="K45" s="5" t="s">
        <v>659</v>
      </c>
      <c r="L45" s="5" t="s">
        <v>659</v>
      </c>
      <c r="M45" s="5" t="s">
        <v>659</v>
      </c>
      <c r="N45" s="5" t="s">
        <v>659</v>
      </c>
      <c r="O45" s="5" t="s">
        <v>659</v>
      </c>
      <c r="P45" s="5" t="s">
        <v>659</v>
      </c>
      <c r="Q45" s="5" t="s">
        <v>659</v>
      </c>
      <c r="R45" s="5" t="s">
        <v>659</v>
      </c>
      <c r="S45" s="32" t="s">
        <v>659</v>
      </c>
      <c r="T45" s="31" t="s">
        <v>1429</v>
      </c>
      <c r="U45" s="5">
        <v>47.28</v>
      </c>
      <c r="V45" s="5" t="s">
        <v>1428</v>
      </c>
      <c r="W45" s="5" t="s">
        <v>1429</v>
      </c>
      <c r="X45" s="5">
        <v>47.28</v>
      </c>
      <c r="Y45" s="5" t="s">
        <v>1428</v>
      </c>
      <c r="Z45" s="5" t="s">
        <v>1429</v>
      </c>
      <c r="AA45" s="5">
        <v>173.2</v>
      </c>
      <c r="AB45" s="5" t="s">
        <v>446</v>
      </c>
      <c r="AC45" s="5" t="s">
        <v>1429</v>
      </c>
      <c r="AD45" s="5">
        <v>391.4</v>
      </c>
      <c r="AE45" s="32" t="s">
        <v>446</v>
      </c>
      <c r="AF45" s="31" t="s">
        <v>115</v>
      </c>
      <c r="AG45" s="5" t="s">
        <v>115</v>
      </c>
      <c r="AH45" s="5" t="s">
        <v>115</v>
      </c>
      <c r="AI45" s="5" t="s">
        <v>115</v>
      </c>
      <c r="AJ45" s="5" t="s">
        <v>115</v>
      </c>
      <c r="AK45" s="32" t="s">
        <v>115</v>
      </c>
      <c r="AL45" s="27" t="s">
        <v>1435</v>
      </c>
    </row>
    <row r="46" spans="1:38" ht="13.5" customHeight="1" x14ac:dyDescent="0.25">
      <c r="A46" s="3">
        <v>16</v>
      </c>
      <c r="B46" s="60"/>
      <c r="C46" s="60"/>
      <c r="D46" s="60"/>
      <c r="E46" s="60"/>
      <c r="F46" s="65"/>
      <c r="G46" s="13">
        <v>46058</v>
      </c>
      <c r="H46" s="31" t="s">
        <v>659</v>
      </c>
      <c r="I46" s="5" t="s">
        <v>659</v>
      </c>
      <c r="J46" s="5" t="s">
        <v>659</v>
      </c>
      <c r="K46" s="5" t="s">
        <v>659</v>
      </c>
      <c r="L46" s="5" t="s">
        <v>659</v>
      </c>
      <c r="M46" s="5" t="s">
        <v>659</v>
      </c>
      <c r="N46" s="5" t="s">
        <v>1429</v>
      </c>
      <c r="O46" s="5" t="s">
        <v>1436</v>
      </c>
      <c r="P46" s="5" t="s">
        <v>401</v>
      </c>
      <c r="Q46" s="5" t="s">
        <v>659</v>
      </c>
      <c r="R46" s="5" t="s">
        <v>659</v>
      </c>
      <c r="S46" s="32" t="s">
        <v>659</v>
      </c>
      <c r="T46" s="31" t="s">
        <v>1429</v>
      </c>
      <c r="U46" s="5">
        <v>34.94</v>
      </c>
      <c r="V46" s="5" t="s">
        <v>1428</v>
      </c>
      <c r="W46" s="5" t="s">
        <v>1429</v>
      </c>
      <c r="X46" s="5">
        <v>34.94</v>
      </c>
      <c r="Y46" s="5" t="s">
        <v>1428</v>
      </c>
      <c r="Z46" s="5" t="s">
        <v>1429</v>
      </c>
      <c r="AA46" s="5" t="s">
        <v>1436</v>
      </c>
      <c r="AB46" s="5" t="s">
        <v>401</v>
      </c>
      <c r="AC46" s="5" t="s">
        <v>1429</v>
      </c>
      <c r="AD46" s="5">
        <v>261.39999999999998</v>
      </c>
      <c r="AE46" s="32" t="s">
        <v>446</v>
      </c>
      <c r="AF46" s="31" t="s">
        <v>115</v>
      </c>
      <c r="AG46" s="5" t="s">
        <v>115</v>
      </c>
      <c r="AH46" s="5" t="s">
        <v>115</v>
      </c>
      <c r="AI46" s="5" t="s">
        <v>115</v>
      </c>
      <c r="AJ46" s="5" t="s">
        <v>115</v>
      </c>
      <c r="AK46" s="32" t="s">
        <v>115</v>
      </c>
      <c r="AL46" s="27" t="s">
        <v>1435</v>
      </c>
    </row>
    <row r="47" spans="1:38" ht="13.5" customHeight="1" x14ac:dyDescent="0.25">
      <c r="A47" s="3">
        <v>17</v>
      </c>
      <c r="B47" s="60" t="s">
        <v>74</v>
      </c>
      <c r="C47" s="60" t="s">
        <v>302</v>
      </c>
      <c r="D47" s="60" t="s">
        <v>75</v>
      </c>
      <c r="E47" s="60" t="s">
        <v>302</v>
      </c>
      <c r="F47" s="64">
        <v>45956</v>
      </c>
      <c r="G47" s="13">
        <v>46044</v>
      </c>
      <c r="H47" s="31" t="s">
        <v>115</v>
      </c>
      <c r="I47" s="5" t="s">
        <v>115</v>
      </c>
      <c r="J47" s="5" t="s">
        <v>115</v>
      </c>
      <c r="K47" s="5" t="s">
        <v>115</v>
      </c>
      <c r="L47" s="5" t="s">
        <v>115</v>
      </c>
      <c r="M47" s="5" t="s">
        <v>115</v>
      </c>
      <c r="N47" s="5" t="s">
        <v>115</v>
      </c>
      <c r="O47" s="5" t="s">
        <v>115</v>
      </c>
      <c r="P47" s="5" t="s">
        <v>115</v>
      </c>
      <c r="Q47" s="5" t="s">
        <v>115</v>
      </c>
      <c r="R47" s="5" t="s">
        <v>115</v>
      </c>
      <c r="S47" s="32" t="s">
        <v>115</v>
      </c>
      <c r="T47" s="31" t="s">
        <v>115</v>
      </c>
      <c r="U47" s="5" t="s">
        <v>115</v>
      </c>
      <c r="V47" s="5" t="s">
        <v>115</v>
      </c>
      <c r="W47" s="5" t="s">
        <v>115</v>
      </c>
      <c r="X47" s="5" t="s">
        <v>115</v>
      </c>
      <c r="Y47" s="5" t="s">
        <v>115</v>
      </c>
      <c r="Z47" s="5" t="s">
        <v>115</v>
      </c>
      <c r="AA47" s="5" t="s">
        <v>115</v>
      </c>
      <c r="AB47" s="5" t="s">
        <v>115</v>
      </c>
      <c r="AC47" s="5" t="s">
        <v>115</v>
      </c>
      <c r="AD47" s="5" t="s">
        <v>115</v>
      </c>
      <c r="AE47" s="32" t="s">
        <v>115</v>
      </c>
      <c r="AF47" s="31" t="s">
        <v>115</v>
      </c>
      <c r="AG47" s="5" t="s">
        <v>115</v>
      </c>
      <c r="AH47" s="5" t="s">
        <v>115</v>
      </c>
      <c r="AI47" s="5" t="s">
        <v>115</v>
      </c>
      <c r="AJ47" s="5" t="s">
        <v>115</v>
      </c>
      <c r="AK47" s="32" t="s">
        <v>115</v>
      </c>
      <c r="AL47" s="27" t="s">
        <v>1653</v>
      </c>
    </row>
    <row r="48" spans="1:38" ht="13.5" customHeight="1" x14ac:dyDescent="0.25">
      <c r="A48" s="3">
        <v>17</v>
      </c>
      <c r="B48" s="60"/>
      <c r="C48" s="60"/>
      <c r="D48" s="60"/>
      <c r="E48" s="60"/>
      <c r="F48" s="65"/>
      <c r="G48" s="13">
        <v>46048</v>
      </c>
      <c r="H48" s="31" t="s">
        <v>115</v>
      </c>
      <c r="I48" s="5" t="s">
        <v>115</v>
      </c>
      <c r="J48" s="5" t="s">
        <v>115</v>
      </c>
      <c r="K48" s="5" t="s">
        <v>115</v>
      </c>
      <c r="L48" s="5" t="s">
        <v>115</v>
      </c>
      <c r="M48" s="5" t="s">
        <v>115</v>
      </c>
      <c r="N48" s="5" t="s">
        <v>115</v>
      </c>
      <c r="O48" s="5" t="s">
        <v>115</v>
      </c>
      <c r="P48" s="5" t="s">
        <v>115</v>
      </c>
      <c r="Q48" s="5" t="s">
        <v>115</v>
      </c>
      <c r="R48" s="5" t="s">
        <v>115</v>
      </c>
      <c r="S48" s="32" t="s">
        <v>115</v>
      </c>
      <c r="T48" s="31" t="s">
        <v>115</v>
      </c>
      <c r="U48" s="5" t="s">
        <v>115</v>
      </c>
      <c r="V48" s="5" t="s">
        <v>115</v>
      </c>
      <c r="W48" s="5" t="s">
        <v>115</v>
      </c>
      <c r="X48" s="5" t="s">
        <v>115</v>
      </c>
      <c r="Y48" s="5" t="s">
        <v>115</v>
      </c>
      <c r="Z48" s="5" t="s">
        <v>115</v>
      </c>
      <c r="AA48" s="5" t="s">
        <v>115</v>
      </c>
      <c r="AB48" s="5" t="s">
        <v>115</v>
      </c>
      <c r="AC48" s="5" t="s">
        <v>115</v>
      </c>
      <c r="AD48" s="5" t="s">
        <v>115</v>
      </c>
      <c r="AE48" s="32" t="s">
        <v>115</v>
      </c>
      <c r="AF48" s="31" t="s">
        <v>115</v>
      </c>
      <c r="AG48" s="5" t="s">
        <v>115</v>
      </c>
      <c r="AH48" s="5" t="s">
        <v>115</v>
      </c>
      <c r="AI48" s="5" t="s">
        <v>115</v>
      </c>
      <c r="AJ48" s="5" t="s">
        <v>115</v>
      </c>
      <c r="AK48" s="32" t="s">
        <v>115</v>
      </c>
      <c r="AL48" s="27" t="s">
        <v>1653</v>
      </c>
    </row>
    <row r="49" spans="1:38" ht="13.5" customHeight="1" x14ac:dyDescent="0.25">
      <c r="A49" s="3">
        <v>17</v>
      </c>
      <c r="B49" s="60"/>
      <c r="C49" s="60"/>
      <c r="D49" s="60"/>
      <c r="E49" s="60"/>
      <c r="F49" s="65"/>
      <c r="G49" s="13">
        <v>46052</v>
      </c>
      <c r="H49" s="31" t="s">
        <v>115</v>
      </c>
      <c r="I49" s="5" t="s">
        <v>115</v>
      </c>
      <c r="J49" s="5" t="s">
        <v>115</v>
      </c>
      <c r="K49" s="5" t="s">
        <v>115</v>
      </c>
      <c r="L49" s="5" t="s">
        <v>115</v>
      </c>
      <c r="M49" s="5" t="s">
        <v>115</v>
      </c>
      <c r="N49" s="5" t="s">
        <v>115</v>
      </c>
      <c r="O49" s="5" t="s">
        <v>115</v>
      </c>
      <c r="P49" s="5" t="s">
        <v>115</v>
      </c>
      <c r="Q49" s="5" t="s">
        <v>115</v>
      </c>
      <c r="R49" s="5" t="s">
        <v>115</v>
      </c>
      <c r="S49" s="32" t="s">
        <v>115</v>
      </c>
      <c r="T49" s="31" t="s">
        <v>115</v>
      </c>
      <c r="U49" s="5" t="s">
        <v>115</v>
      </c>
      <c r="V49" s="5" t="s">
        <v>115</v>
      </c>
      <c r="W49" s="5" t="s">
        <v>115</v>
      </c>
      <c r="X49" s="5" t="s">
        <v>115</v>
      </c>
      <c r="Y49" s="5" t="s">
        <v>115</v>
      </c>
      <c r="Z49" s="5" t="s">
        <v>115</v>
      </c>
      <c r="AA49" s="5" t="s">
        <v>115</v>
      </c>
      <c r="AB49" s="5" t="s">
        <v>115</v>
      </c>
      <c r="AC49" s="5" t="s">
        <v>115</v>
      </c>
      <c r="AD49" s="5" t="s">
        <v>115</v>
      </c>
      <c r="AE49" s="32" t="s">
        <v>115</v>
      </c>
      <c r="AF49" s="31" t="s">
        <v>115</v>
      </c>
      <c r="AG49" s="5" t="s">
        <v>115</v>
      </c>
      <c r="AH49" s="5" t="s">
        <v>115</v>
      </c>
      <c r="AI49" s="5" t="s">
        <v>115</v>
      </c>
      <c r="AJ49" s="5" t="s">
        <v>115</v>
      </c>
      <c r="AK49" s="32" t="s">
        <v>115</v>
      </c>
      <c r="AL49" s="27" t="s">
        <v>1653</v>
      </c>
    </row>
    <row r="50" spans="1:38" ht="13.5" customHeight="1" x14ac:dyDescent="0.25">
      <c r="A50" s="3">
        <v>18</v>
      </c>
      <c r="B50" s="60" t="s">
        <v>40</v>
      </c>
      <c r="C50" s="60" t="s">
        <v>479</v>
      </c>
      <c r="D50" s="60" t="s">
        <v>21</v>
      </c>
      <c r="E50" s="60" t="s">
        <v>1171</v>
      </c>
      <c r="F50" s="64">
        <v>45964</v>
      </c>
      <c r="G50" s="13">
        <v>46052</v>
      </c>
      <c r="H50" s="33" t="s">
        <v>659</v>
      </c>
      <c r="I50" s="15" t="s">
        <v>659</v>
      </c>
      <c r="J50" s="15" t="s">
        <v>659</v>
      </c>
      <c r="K50" s="15" t="s">
        <v>659</v>
      </c>
      <c r="L50" s="15" t="s">
        <v>659</v>
      </c>
      <c r="M50" s="15" t="s">
        <v>659</v>
      </c>
      <c r="N50" s="15" t="s">
        <v>659</v>
      </c>
      <c r="O50" s="15" t="s">
        <v>659</v>
      </c>
      <c r="P50" s="15" t="s">
        <v>659</v>
      </c>
      <c r="Q50" s="15" t="s">
        <v>659</v>
      </c>
      <c r="R50" s="15" t="s">
        <v>659</v>
      </c>
      <c r="S50" s="34" t="s">
        <v>659</v>
      </c>
      <c r="T50" s="33" t="s">
        <v>1508</v>
      </c>
      <c r="U50" s="5">
        <v>70.59</v>
      </c>
      <c r="V50" s="5" t="s">
        <v>288</v>
      </c>
      <c r="W50" s="15" t="s">
        <v>1508</v>
      </c>
      <c r="X50" s="5">
        <v>111.38</v>
      </c>
      <c r="Y50" s="5" t="s">
        <v>288</v>
      </c>
      <c r="Z50" s="15" t="s">
        <v>1504</v>
      </c>
      <c r="AA50" s="5">
        <v>362.16</v>
      </c>
      <c r="AB50" s="5" t="s">
        <v>825</v>
      </c>
      <c r="AC50" s="15" t="s">
        <v>1502</v>
      </c>
      <c r="AD50" s="5">
        <v>506.32</v>
      </c>
      <c r="AE50" s="32" t="s">
        <v>1503</v>
      </c>
      <c r="AF50" s="35">
        <v>0.33333333333333331</v>
      </c>
      <c r="AG50" s="5">
        <v>59.99</v>
      </c>
      <c r="AH50" s="5">
        <v>59.99</v>
      </c>
      <c r="AI50" s="5">
        <v>119.98</v>
      </c>
      <c r="AJ50" s="5">
        <v>119.98</v>
      </c>
      <c r="AK50" s="32" t="s">
        <v>694</v>
      </c>
      <c r="AL50" s="27"/>
    </row>
    <row r="51" spans="1:38" ht="13.5" customHeight="1" x14ac:dyDescent="0.25">
      <c r="A51" s="3">
        <v>18</v>
      </c>
      <c r="B51" s="60"/>
      <c r="C51" s="60"/>
      <c r="D51" s="60"/>
      <c r="E51" s="60"/>
      <c r="F51" s="65"/>
      <c r="G51" s="13">
        <v>46056</v>
      </c>
      <c r="H51" s="33" t="s">
        <v>1509</v>
      </c>
      <c r="I51" s="5">
        <v>97.14</v>
      </c>
      <c r="J51" s="5" t="s">
        <v>107</v>
      </c>
      <c r="K51" s="5" t="s">
        <v>659</v>
      </c>
      <c r="L51" s="5" t="s">
        <v>659</v>
      </c>
      <c r="M51" s="5" t="s">
        <v>659</v>
      </c>
      <c r="N51" s="15" t="s">
        <v>1506</v>
      </c>
      <c r="O51" s="5">
        <v>338</v>
      </c>
      <c r="P51" s="5" t="s">
        <v>88</v>
      </c>
      <c r="Q51" s="5" t="s">
        <v>659</v>
      </c>
      <c r="R51" s="5" t="s">
        <v>659</v>
      </c>
      <c r="S51" s="32" t="s">
        <v>659</v>
      </c>
      <c r="T51" s="33" t="s">
        <v>1510</v>
      </c>
      <c r="U51" s="15">
        <v>123.07</v>
      </c>
      <c r="V51" s="5" t="s">
        <v>1258</v>
      </c>
      <c r="W51" s="15" t="s">
        <v>1500</v>
      </c>
      <c r="X51" s="5">
        <v>131.47</v>
      </c>
      <c r="Y51" s="5" t="s">
        <v>111</v>
      </c>
      <c r="Z51" s="15" t="s">
        <v>1511</v>
      </c>
      <c r="AA51" s="5">
        <v>362.16</v>
      </c>
      <c r="AB51" s="5" t="s">
        <v>825</v>
      </c>
      <c r="AC51" s="15" t="s">
        <v>1500</v>
      </c>
      <c r="AD51" s="5">
        <v>2528</v>
      </c>
      <c r="AE51" s="32" t="s">
        <v>1423</v>
      </c>
      <c r="AF51" s="35">
        <v>0.33333333333333331</v>
      </c>
      <c r="AG51" s="5">
        <v>59.99</v>
      </c>
      <c r="AH51" s="5">
        <v>59.99</v>
      </c>
      <c r="AI51" s="5">
        <v>119.98</v>
      </c>
      <c r="AJ51" s="5">
        <v>119.98</v>
      </c>
      <c r="AK51" s="32" t="s">
        <v>694</v>
      </c>
      <c r="AL51" s="27"/>
    </row>
    <row r="52" spans="1:38" ht="13.5" customHeight="1" x14ac:dyDescent="0.25">
      <c r="A52" s="3">
        <v>18</v>
      </c>
      <c r="B52" s="60"/>
      <c r="C52" s="60"/>
      <c r="D52" s="60"/>
      <c r="E52" s="60"/>
      <c r="F52" s="65"/>
      <c r="G52" s="13">
        <v>46060</v>
      </c>
      <c r="H52" s="33" t="s">
        <v>1512</v>
      </c>
      <c r="I52" s="5">
        <v>98.35</v>
      </c>
      <c r="J52" s="5" t="s">
        <v>107</v>
      </c>
      <c r="K52" s="15" t="s">
        <v>659</v>
      </c>
      <c r="L52" s="15" t="s">
        <v>659</v>
      </c>
      <c r="M52" s="15" t="s">
        <v>659</v>
      </c>
      <c r="N52" s="15" t="s">
        <v>659</v>
      </c>
      <c r="O52" s="15" t="s">
        <v>659</v>
      </c>
      <c r="P52" s="15" t="s">
        <v>659</v>
      </c>
      <c r="Q52" s="15" t="s">
        <v>659</v>
      </c>
      <c r="R52" s="15" t="s">
        <v>659</v>
      </c>
      <c r="S52" s="34" t="s">
        <v>659</v>
      </c>
      <c r="T52" s="33" t="s">
        <v>1515</v>
      </c>
      <c r="U52" s="5">
        <v>119.67</v>
      </c>
      <c r="V52" s="5" t="s">
        <v>1258</v>
      </c>
      <c r="W52" s="15" t="s">
        <v>1513</v>
      </c>
      <c r="X52" s="5">
        <v>147.99</v>
      </c>
      <c r="Y52" s="5" t="s">
        <v>88</v>
      </c>
      <c r="Z52" s="15" t="s">
        <v>1514</v>
      </c>
      <c r="AA52" s="5">
        <v>362.16</v>
      </c>
      <c r="AB52" s="5" t="s">
        <v>1423</v>
      </c>
      <c r="AC52" s="15" t="s">
        <v>1500</v>
      </c>
      <c r="AD52" s="5">
        <v>2528</v>
      </c>
      <c r="AE52" s="32" t="s">
        <v>1423</v>
      </c>
      <c r="AF52" s="35">
        <v>0.27638888888888891</v>
      </c>
      <c r="AG52" s="5">
        <v>67.989999999999995</v>
      </c>
      <c r="AH52" s="5">
        <v>67.989999999999995</v>
      </c>
      <c r="AI52" s="5">
        <v>135.97999999999999</v>
      </c>
      <c r="AJ52" s="5">
        <v>135.97999999999999</v>
      </c>
      <c r="AK52" s="32" t="s">
        <v>694</v>
      </c>
      <c r="AL52" s="27"/>
    </row>
    <row r="53" spans="1:38" ht="13.5" customHeight="1" x14ac:dyDescent="0.25">
      <c r="A53" s="3">
        <v>19</v>
      </c>
      <c r="B53" s="60" t="s">
        <v>44</v>
      </c>
      <c r="C53" s="60" t="s">
        <v>208</v>
      </c>
      <c r="D53" s="60" t="s">
        <v>45</v>
      </c>
      <c r="E53" s="60" t="s">
        <v>208</v>
      </c>
      <c r="F53" s="64">
        <v>45936</v>
      </c>
      <c r="G53" s="13">
        <v>46022</v>
      </c>
      <c r="H53" s="31" t="s">
        <v>659</v>
      </c>
      <c r="I53" s="5" t="s">
        <v>659</v>
      </c>
      <c r="J53" s="5" t="s">
        <v>659</v>
      </c>
      <c r="K53" s="5" t="s">
        <v>659</v>
      </c>
      <c r="L53" s="5" t="s">
        <v>659</v>
      </c>
      <c r="M53" s="5" t="s">
        <v>659</v>
      </c>
      <c r="N53" s="5" t="s">
        <v>659</v>
      </c>
      <c r="O53" s="5" t="s">
        <v>659</v>
      </c>
      <c r="P53" s="5" t="s">
        <v>659</v>
      </c>
      <c r="Q53" s="5" t="s">
        <v>659</v>
      </c>
      <c r="R53" s="5" t="s">
        <v>659</v>
      </c>
      <c r="S53" s="32" t="s">
        <v>659</v>
      </c>
      <c r="T53" s="31" t="s">
        <v>214</v>
      </c>
      <c r="U53" s="5">
        <v>48.57</v>
      </c>
      <c r="V53" s="5" t="s">
        <v>210</v>
      </c>
      <c r="W53" s="5" t="s">
        <v>214</v>
      </c>
      <c r="X53" s="5">
        <v>48.57</v>
      </c>
      <c r="Y53" s="5" t="s">
        <v>210</v>
      </c>
      <c r="Z53" s="5" t="s">
        <v>209</v>
      </c>
      <c r="AA53" s="5">
        <v>194.04</v>
      </c>
      <c r="AB53" s="5" t="s">
        <v>196</v>
      </c>
      <c r="AC53" s="5" t="s">
        <v>214</v>
      </c>
      <c r="AD53" s="5">
        <v>319.63</v>
      </c>
      <c r="AE53" s="32" t="s">
        <v>196</v>
      </c>
      <c r="AF53" s="31" t="s">
        <v>215</v>
      </c>
      <c r="AG53" s="5">
        <v>17.899999999999999</v>
      </c>
      <c r="AH53" s="5">
        <v>17.899999999999999</v>
      </c>
      <c r="AI53" s="5">
        <v>35.799999999999997</v>
      </c>
      <c r="AJ53" s="5">
        <v>57.4</v>
      </c>
      <c r="AK53" s="32" t="s">
        <v>212</v>
      </c>
      <c r="AL53" s="27"/>
    </row>
    <row r="54" spans="1:38" ht="13.5" customHeight="1" x14ac:dyDescent="0.25">
      <c r="A54" s="3">
        <v>19</v>
      </c>
      <c r="B54" s="60"/>
      <c r="C54" s="60"/>
      <c r="D54" s="60"/>
      <c r="E54" s="60"/>
      <c r="F54" s="65"/>
      <c r="G54" s="13">
        <v>46026</v>
      </c>
      <c r="H54" s="31" t="s">
        <v>659</v>
      </c>
      <c r="I54" s="5" t="s">
        <v>659</v>
      </c>
      <c r="J54" s="5" t="s">
        <v>659</v>
      </c>
      <c r="K54" s="5" t="s">
        <v>659</v>
      </c>
      <c r="L54" s="5" t="s">
        <v>659</v>
      </c>
      <c r="M54" s="5" t="s">
        <v>659</v>
      </c>
      <c r="N54" s="5" t="s">
        <v>659</v>
      </c>
      <c r="O54" s="5" t="s">
        <v>659</v>
      </c>
      <c r="P54" s="5" t="s">
        <v>659</v>
      </c>
      <c r="Q54" s="5" t="s">
        <v>659</v>
      </c>
      <c r="R54" s="5" t="s">
        <v>659</v>
      </c>
      <c r="S54" s="32" t="s">
        <v>659</v>
      </c>
      <c r="T54" s="31" t="s">
        <v>218</v>
      </c>
      <c r="U54" s="5">
        <v>48.57</v>
      </c>
      <c r="V54" s="5" t="s">
        <v>210</v>
      </c>
      <c r="W54" s="5" t="s">
        <v>218</v>
      </c>
      <c r="X54" s="5">
        <v>48.57</v>
      </c>
      <c r="Y54" s="5" t="s">
        <v>210</v>
      </c>
      <c r="Z54" s="5" t="s">
        <v>218</v>
      </c>
      <c r="AA54" s="5">
        <v>192.97</v>
      </c>
      <c r="AB54" s="5" t="s">
        <v>196</v>
      </c>
      <c r="AC54" s="5" t="s">
        <v>218</v>
      </c>
      <c r="AD54" s="5">
        <v>311.04000000000002</v>
      </c>
      <c r="AE54" s="32" t="s">
        <v>196</v>
      </c>
      <c r="AF54" s="31" t="s">
        <v>213</v>
      </c>
      <c r="AG54" s="5">
        <v>20.9</v>
      </c>
      <c r="AH54" s="5">
        <v>20.9</v>
      </c>
      <c r="AI54" s="5">
        <v>41.8</v>
      </c>
      <c r="AJ54" s="5">
        <v>67</v>
      </c>
      <c r="AK54" s="32" t="s">
        <v>212</v>
      </c>
      <c r="AL54" s="27"/>
    </row>
    <row r="55" spans="1:38" ht="13.5" customHeight="1" x14ac:dyDescent="0.25">
      <c r="A55" s="3">
        <v>19</v>
      </c>
      <c r="B55" s="60"/>
      <c r="C55" s="60"/>
      <c r="D55" s="60"/>
      <c r="E55" s="60"/>
      <c r="F55" s="65"/>
      <c r="G55" s="13">
        <v>46030</v>
      </c>
      <c r="H55" s="31" t="s">
        <v>659</v>
      </c>
      <c r="I55" s="5" t="s">
        <v>659</v>
      </c>
      <c r="J55" s="5" t="s">
        <v>659</v>
      </c>
      <c r="K55" s="5" t="s">
        <v>659</v>
      </c>
      <c r="L55" s="5" t="s">
        <v>659</v>
      </c>
      <c r="M55" s="5" t="s">
        <v>659</v>
      </c>
      <c r="N55" s="5" t="s">
        <v>659</v>
      </c>
      <c r="O55" s="5" t="s">
        <v>659</v>
      </c>
      <c r="P55" s="5" t="s">
        <v>659</v>
      </c>
      <c r="Q55" s="5" t="s">
        <v>659</v>
      </c>
      <c r="R55" s="5" t="s">
        <v>659</v>
      </c>
      <c r="S55" s="32" t="s">
        <v>659</v>
      </c>
      <c r="T55" s="31" t="s">
        <v>214</v>
      </c>
      <c r="U55" s="5">
        <v>48.57</v>
      </c>
      <c r="V55" s="5" t="s">
        <v>210</v>
      </c>
      <c r="W55" s="5" t="s">
        <v>214</v>
      </c>
      <c r="X55" s="5">
        <v>48.57</v>
      </c>
      <c r="Y55" s="5" t="s">
        <v>210</v>
      </c>
      <c r="Z55" s="5" t="s">
        <v>209</v>
      </c>
      <c r="AA55" s="5">
        <v>186.53</v>
      </c>
      <c r="AB55" s="5" t="s">
        <v>196</v>
      </c>
      <c r="AC55" s="5" t="s">
        <v>209</v>
      </c>
      <c r="AD55" s="5">
        <v>293.87</v>
      </c>
      <c r="AE55" s="32" t="s">
        <v>196</v>
      </c>
      <c r="AF55" s="31" t="s">
        <v>211</v>
      </c>
      <c r="AG55" s="5">
        <v>17.899999999999999</v>
      </c>
      <c r="AH55" s="5">
        <v>17.899999999999999</v>
      </c>
      <c r="AI55" s="5">
        <v>35.799999999999997</v>
      </c>
      <c r="AJ55" s="5">
        <v>57.4</v>
      </c>
      <c r="AK55" s="32" t="s">
        <v>212</v>
      </c>
      <c r="AL55" s="27"/>
    </row>
    <row r="56" spans="1:38" ht="13.5" customHeight="1" x14ac:dyDescent="0.25">
      <c r="A56" s="3">
        <v>20</v>
      </c>
      <c r="B56" s="60" t="s">
        <v>58</v>
      </c>
      <c r="C56" s="60" t="s">
        <v>87</v>
      </c>
      <c r="D56" s="60" t="s">
        <v>1296</v>
      </c>
      <c r="E56" s="60" t="s">
        <v>135</v>
      </c>
      <c r="F56" s="64">
        <v>45964</v>
      </c>
      <c r="G56" s="13">
        <v>46053</v>
      </c>
      <c r="H56" s="31" t="s">
        <v>1299</v>
      </c>
      <c r="I56" s="5">
        <v>111.99</v>
      </c>
      <c r="J56" s="5" t="s">
        <v>98</v>
      </c>
      <c r="K56" s="5" t="s">
        <v>1299</v>
      </c>
      <c r="L56" s="5">
        <v>113</v>
      </c>
      <c r="M56" s="5" t="s">
        <v>95</v>
      </c>
      <c r="N56" s="5" t="s">
        <v>1299</v>
      </c>
      <c r="O56" s="5">
        <v>239.34</v>
      </c>
      <c r="P56" s="5" t="s">
        <v>825</v>
      </c>
      <c r="Q56" s="5" t="s">
        <v>1299</v>
      </c>
      <c r="R56" s="5">
        <v>460.46</v>
      </c>
      <c r="S56" s="32" t="s">
        <v>825</v>
      </c>
      <c r="T56" s="31" t="s">
        <v>115</v>
      </c>
      <c r="U56" s="5" t="s">
        <v>115</v>
      </c>
      <c r="V56" s="5" t="s">
        <v>115</v>
      </c>
      <c r="W56" s="5" t="s">
        <v>115</v>
      </c>
      <c r="X56" s="5" t="s">
        <v>115</v>
      </c>
      <c r="Y56" s="5" t="s">
        <v>115</v>
      </c>
      <c r="Z56" s="5" t="s">
        <v>115</v>
      </c>
      <c r="AA56" s="5" t="s">
        <v>115</v>
      </c>
      <c r="AB56" s="5" t="s">
        <v>115</v>
      </c>
      <c r="AC56" s="5" t="s">
        <v>115</v>
      </c>
      <c r="AD56" s="5" t="s">
        <v>115</v>
      </c>
      <c r="AE56" s="32" t="s">
        <v>115</v>
      </c>
      <c r="AF56" s="31" t="s">
        <v>1304</v>
      </c>
      <c r="AG56" s="5">
        <v>188</v>
      </c>
      <c r="AH56" s="5">
        <v>188</v>
      </c>
      <c r="AI56" s="5">
        <v>376</v>
      </c>
      <c r="AJ56" s="5">
        <v>548</v>
      </c>
      <c r="AK56" s="32" t="s">
        <v>161</v>
      </c>
      <c r="AL56" s="27"/>
    </row>
    <row r="57" spans="1:38" ht="13.5" customHeight="1" x14ac:dyDescent="0.25">
      <c r="A57" s="3">
        <v>20</v>
      </c>
      <c r="B57" s="60"/>
      <c r="C57" s="60"/>
      <c r="D57" s="60"/>
      <c r="E57" s="60"/>
      <c r="F57" s="65"/>
      <c r="G57" s="13">
        <v>46056</v>
      </c>
      <c r="H57" s="31" t="s">
        <v>1305</v>
      </c>
      <c r="I57" s="5">
        <v>76.819999999999993</v>
      </c>
      <c r="J57" s="5" t="s">
        <v>107</v>
      </c>
      <c r="K57" s="5" t="s">
        <v>1306</v>
      </c>
      <c r="L57" s="5">
        <v>124.97</v>
      </c>
      <c r="M57" s="5" t="s">
        <v>174</v>
      </c>
      <c r="N57" s="5" t="s">
        <v>1307</v>
      </c>
      <c r="O57" s="5">
        <v>237.97</v>
      </c>
      <c r="P57" s="5" t="s">
        <v>88</v>
      </c>
      <c r="Q57" s="5" t="s">
        <v>1307</v>
      </c>
      <c r="R57" s="5">
        <v>476.95</v>
      </c>
      <c r="S57" s="32" t="s">
        <v>88</v>
      </c>
      <c r="T57" s="31" t="s">
        <v>115</v>
      </c>
      <c r="U57" s="5" t="s">
        <v>115</v>
      </c>
      <c r="V57" s="5" t="s">
        <v>115</v>
      </c>
      <c r="W57" s="5" t="s">
        <v>115</v>
      </c>
      <c r="X57" s="5" t="s">
        <v>115</v>
      </c>
      <c r="Y57" s="5" t="s">
        <v>115</v>
      </c>
      <c r="Z57" s="5" t="s">
        <v>115</v>
      </c>
      <c r="AA57" s="5" t="s">
        <v>115</v>
      </c>
      <c r="AB57" s="5" t="s">
        <v>115</v>
      </c>
      <c r="AC57" s="5" t="s">
        <v>115</v>
      </c>
      <c r="AD57" s="5" t="s">
        <v>115</v>
      </c>
      <c r="AE57" s="32" t="s">
        <v>115</v>
      </c>
      <c r="AF57" s="31" t="s">
        <v>1304</v>
      </c>
      <c r="AG57" s="5">
        <v>188</v>
      </c>
      <c r="AH57" s="5">
        <v>188</v>
      </c>
      <c r="AI57" s="5">
        <v>376</v>
      </c>
      <c r="AJ57" s="5">
        <v>548</v>
      </c>
      <c r="AK57" s="32" t="s">
        <v>161</v>
      </c>
      <c r="AL57" s="27"/>
    </row>
    <row r="58" spans="1:38" ht="13.5" customHeight="1" x14ac:dyDescent="0.25">
      <c r="A58" s="3">
        <v>20</v>
      </c>
      <c r="B58" s="60"/>
      <c r="C58" s="60"/>
      <c r="D58" s="60"/>
      <c r="E58" s="60"/>
      <c r="F58" s="65"/>
      <c r="G58" s="13">
        <v>46060</v>
      </c>
      <c r="H58" s="31" t="s">
        <v>659</v>
      </c>
      <c r="I58" s="5" t="s">
        <v>659</v>
      </c>
      <c r="J58" s="5" t="s">
        <v>659</v>
      </c>
      <c r="K58" s="5" t="s">
        <v>659</v>
      </c>
      <c r="L58" s="5" t="s">
        <v>659</v>
      </c>
      <c r="M58" s="5" t="s">
        <v>659</v>
      </c>
      <c r="N58" s="5" t="s">
        <v>659</v>
      </c>
      <c r="O58" s="5" t="s">
        <v>659</v>
      </c>
      <c r="P58" s="5" t="s">
        <v>659</v>
      </c>
      <c r="Q58" s="5" t="s">
        <v>659</v>
      </c>
      <c r="R58" s="5" t="s">
        <v>659</v>
      </c>
      <c r="S58" s="32" t="s">
        <v>659</v>
      </c>
      <c r="T58" s="31" t="s">
        <v>1308</v>
      </c>
      <c r="U58" s="5">
        <v>59.99</v>
      </c>
      <c r="V58" s="5" t="s">
        <v>98</v>
      </c>
      <c r="W58" s="5" t="s">
        <v>1309</v>
      </c>
      <c r="X58" s="5">
        <v>93.99</v>
      </c>
      <c r="Y58" s="5" t="s">
        <v>138</v>
      </c>
      <c r="Z58" s="5" t="s">
        <v>1308</v>
      </c>
      <c r="AA58" s="5">
        <v>151.97999999999999</v>
      </c>
      <c r="AB58" s="5" t="s">
        <v>138</v>
      </c>
      <c r="AC58" s="5" t="s">
        <v>1308</v>
      </c>
      <c r="AD58" s="5">
        <v>321.95999999999998</v>
      </c>
      <c r="AE58" s="32" t="s">
        <v>138</v>
      </c>
      <c r="AF58" s="31" t="s">
        <v>1304</v>
      </c>
      <c r="AG58" s="5">
        <v>188</v>
      </c>
      <c r="AH58" s="5">
        <v>188</v>
      </c>
      <c r="AI58" s="5">
        <v>376</v>
      </c>
      <c r="AJ58" s="5">
        <v>548</v>
      </c>
      <c r="AK58" s="32" t="s">
        <v>161</v>
      </c>
      <c r="AL58" s="27"/>
    </row>
    <row r="59" spans="1:38" ht="13.5" customHeight="1" x14ac:dyDescent="0.25">
      <c r="A59" s="3">
        <v>21</v>
      </c>
      <c r="B59" s="60" t="s">
        <v>22</v>
      </c>
      <c r="C59" s="60" t="s">
        <v>638</v>
      </c>
      <c r="D59" s="60" t="s">
        <v>31</v>
      </c>
      <c r="E59" s="60" t="s">
        <v>642</v>
      </c>
      <c r="F59" s="64">
        <v>45940</v>
      </c>
      <c r="G59" s="13">
        <v>46028</v>
      </c>
      <c r="H59" s="31" t="s">
        <v>659</v>
      </c>
      <c r="I59" s="5" t="s">
        <v>659</v>
      </c>
      <c r="J59" s="5" t="s">
        <v>659</v>
      </c>
      <c r="K59" s="5" t="s">
        <v>659</v>
      </c>
      <c r="L59" s="5" t="s">
        <v>659</v>
      </c>
      <c r="M59" s="5" t="s">
        <v>659</v>
      </c>
      <c r="N59" s="5" t="s">
        <v>659</v>
      </c>
      <c r="O59" s="5" t="s">
        <v>659</v>
      </c>
      <c r="P59" s="5" t="s">
        <v>659</v>
      </c>
      <c r="Q59" s="5" t="s">
        <v>659</v>
      </c>
      <c r="R59" s="5" t="s">
        <v>659</v>
      </c>
      <c r="S59" s="32" t="s">
        <v>659</v>
      </c>
      <c r="T59" s="35">
        <v>0.34722222222222221</v>
      </c>
      <c r="U59" s="5">
        <v>145</v>
      </c>
      <c r="V59" s="9" t="s">
        <v>644</v>
      </c>
      <c r="W59" s="8">
        <v>0.34722222222222221</v>
      </c>
      <c r="X59" s="5">
        <v>145</v>
      </c>
      <c r="Y59" s="9" t="s">
        <v>645</v>
      </c>
      <c r="Z59" s="8">
        <v>0.34722222222222221</v>
      </c>
      <c r="AA59" s="5">
        <v>289</v>
      </c>
      <c r="AB59" s="9" t="s">
        <v>645</v>
      </c>
      <c r="AC59" s="8">
        <v>0.34722222222222221</v>
      </c>
      <c r="AD59" s="5">
        <v>577</v>
      </c>
      <c r="AE59" s="38" t="s">
        <v>645</v>
      </c>
      <c r="AF59" s="35" t="s">
        <v>115</v>
      </c>
      <c r="AG59" s="5">
        <v>36</v>
      </c>
      <c r="AH59" s="5">
        <v>36</v>
      </c>
      <c r="AI59" s="5">
        <v>72</v>
      </c>
      <c r="AJ59" s="5">
        <v>114</v>
      </c>
      <c r="AK59" s="32" t="s">
        <v>643</v>
      </c>
      <c r="AL59" s="27" t="s">
        <v>649</v>
      </c>
    </row>
    <row r="60" spans="1:38" ht="13.5" customHeight="1" x14ac:dyDescent="0.25">
      <c r="A60" s="3">
        <v>21</v>
      </c>
      <c r="B60" s="60"/>
      <c r="C60" s="60"/>
      <c r="D60" s="60"/>
      <c r="E60" s="60"/>
      <c r="F60" s="65"/>
      <c r="G60" s="13">
        <v>46032</v>
      </c>
      <c r="H60" s="35">
        <v>0.53819444444444442</v>
      </c>
      <c r="I60" s="5">
        <v>54</v>
      </c>
      <c r="J60" s="9" t="s">
        <v>646</v>
      </c>
      <c r="K60" s="8">
        <v>0.53819444444444442</v>
      </c>
      <c r="L60" s="5">
        <v>54</v>
      </c>
      <c r="M60" s="9" t="s">
        <v>646</v>
      </c>
      <c r="N60" s="8">
        <v>0.53819444444444442</v>
      </c>
      <c r="O60" s="5">
        <v>121</v>
      </c>
      <c r="P60" s="9" t="s">
        <v>647</v>
      </c>
      <c r="Q60" s="8">
        <v>0.4513888888888889</v>
      </c>
      <c r="R60" s="5">
        <v>501</v>
      </c>
      <c r="S60" s="38" t="s">
        <v>648</v>
      </c>
      <c r="T60" s="31" t="s">
        <v>115</v>
      </c>
      <c r="U60" s="5" t="s">
        <v>115</v>
      </c>
      <c r="V60" s="5" t="s">
        <v>115</v>
      </c>
      <c r="W60" s="5" t="s">
        <v>115</v>
      </c>
      <c r="X60" s="5" t="s">
        <v>115</v>
      </c>
      <c r="Y60" s="5" t="s">
        <v>115</v>
      </c>
      <c r="Z60" s="5" t="s">
        <v>115</v>
      </c>
      <c r="AA60" s="5" t="s">
        <v>115</v>
      </c>
      <c r="AB60" s="5" t="s">
        <v>115</v>
      </c>
      <c r="AC60" s="5" t="s">
        <v>115</v>
      </c>
      <c r="AD60" s="5" t="s">
        <v>115</v>
      </c>
      <c r="AE60" s="32" t="s">
        <v>115</v>
      </c>
      <c r="AF60" s="35" t="s">
        <v>115</v>
      </c>
      <c r="AG60" s="5">
        <v>36</v>
      </c>
      <c r="AH60" s="5">
        <v>36</v>
      </c>
      <c r="AI60" s="5">
        <v>72</v>
      </c>
      <c r="AJ60" s="5">
        <v>114</v>
      </c>
      <c r="AK60" s="32" t="s">
        <v>643</v>
      </c>
      <c r="AL60" s="27" t="s">
        <v>649</v>
      </c>
    </row>
    <row r="61" spans="1:38" ht="13.5" customHeight="1" x14ac:dyDescent="0.25">
      <c r="A61" s="3">
        <v>21</v>
      </c>
      <c r="B61" s="60"/>
      <c r="C61" s="60"/>
      <c r="D61" s="60"/>
      <c r="E61" s="60"/>
      <c r="F61" s="65"/>
      <c r="G61" s="13">
        <v>46036</v>
      </c>
      <c r="H61" s="31" t="s">
        <v>659</v>
      </c>
      <c r="I61" s="5" t="s">
        <v>659</v>
      </c>
      <c r="J61" s="5" t="s">
        <v>659</v>
      </c>
      <c r="K61" s="5" t="s">
        <v>659</v>
      </c>
      <c r="L61" s="5" t="s">
        <v>659</v>
      </c>
      <c r="M61" s="5" t="s">
        <v>659</v>
      </c>
      <c r="N61" s="5" t="s">
        <v>659</v>
      </c>
      <c r="O61" s="5" t="s">
        <v>659</v>
      </c>
      <c r="P61" s="5" t="s">
        <v>659</v>
      </c>
      <c r="Q61" s="5" t="s">
        <v>659</v>
      </c>
      <c r="R61" s="5" t="s">
        <v>659</v>
      </c>
      <c r="S61" s="32" t="s">
        <v>659</v>
      </c>
      <c r="T61" s="44">
        <v>0.75</v>
      </c>
      <c r="U61" s="5">
        <v>144</v>
      </c>
      <c r="V61" s="9" t="s">
        <v>644</v>
      </c>
      <c r="W61" s="8">
        <v>0.75</v>
      </c>
      <c r="X61" s="5">
        <v>144</v>
      </c>
      <c r="Y61" s="9" t="s">
        <v>645</v>
      </c>
      <c r="Z61" s="8">
        <v>0.75</v>
      </c>
      <c r="AA61" s="5">
        <v>289</v>
      </c>
      <c r="AB61" s="9" t="s">
        <v>645</v>
      </c>
      <c r="AC61" s="8">
        <v>0.75</v>
      </c>
      <c r="AD61" s="5">
        <v>577</v>
      </c>
      <c r="AE61" s="38" t="s">
        <v>645</v>
      </c>
      <c r="AF61" s="35" t="s">
        <v>115</v>
      </c>
      <c r="AG61" s="5">
        <v>36</v>
      </c>
      <c r="AH61" s="5">
        <v>36</v>
      </c>
      <c r="AI61" s="5">
        <v>72</v>
      </c>
      <c r="AJ61" s="5">
        <v>114</v>
      </c>
      <c r="AK61" s="32" t="s">
        <v>643</v>
      </c>
      <c r="AL61" s="27" t="s">
        <v>649</v>
      </c>
    </row>
    <row r="62" spans="1:38" ht="13.5" customHeight="1" x14ac:dyDescent="0.25">
      <c r="A62" s="3">
        <v>22</v>
      </c>
      <c r="B62" s="60" t="s">
        <v>41</v>
      </c>
      <c r="C62" s="60" t="s">
        <v>86</v>
      </c>
      <c r="D62" s="60" t="s">
        <v>39</v>
      </c>
      <c r="E62" s="60" t="s">
        <v>87</v>
      </c>
      <c r="F62" s="64">
        <v>45936</v>
      </c>
      <c r="G62" s="13">
        <v>46024</v>
      </c>
      <c r="H62" s="31" t="s">
        <v>659</v>
      </c>
      <c r="I62" s="5" t="s">
        <v>659</v>
      </c>
      <c r="J62" s="5" t="s">
        <v>659</v>
      </c>
      <c r="K62" s="5" t="s">
        <v>659</v>
      </c>
      <c r="L62" s="5" t="s">
        <v>659</v>
      </c>
      <c r="M62" s="5" t="s">
        <v>659</v>
      </c>
      <c r="N62" s="5" t="s">
        <v>659</v>
      </c>
      <c r="O62" s="5" t="s">
        <v>659</v>
      </c>
      <c r="P62" s="5" t="s">
        <v>659</v>
      </c>
      <c r="Q62" s="5" t="s">
        <v>659</v>
      </c>
      <c r="R62" s="5" t="s">
        <v>659</v>
      </c>
      <c r="S62" s="32" t="s">
        <v>659</v>
      </c>
      <c r="T62" s="31" t="s">
        <v>296</v>
      </c>
      <c r="U62" s="5">
        <v>64.53</v>
      </c>
      <c r="V62" s="5" t="s">
        <v>111</v>
      </c>
      <c r="W62" s="5" t="s">
        <v>296</v>
      </c>
      <c r="X62" s="5">
        <v>76.180000000000007</v>
      </c>
      <c r="Y62" s="5" t="s">
        <v>111</v>
      </c>
      <c r="Z62" s="15" t="s">
        <v>297</v>
      </c>
      <c r="AA62" s="5">
        <v>205.44</v>
      </c>
      <c r="AB62" s="5" t="s">
        <v>111</v>
      </c>
      <c r="AC62" s="15" t="s">
        <v>285</v>
      </c>
      <c r="AD62" s="5">
        <v>360.25</v>
      </c>
      <c r="AE62" s="32" t="s">
        <v>95</v>
      </c>
      <c r="AF62" s="31" t="s">
        <v>282</v>
      </c>
      <c r="AG62" s="5">
        <v>99</v>
      </c>
      <c r="AH62" s="5">
        <v>99</v>
      </c>
      <c r="AI62" s="5">
        <v>198</v>
      </c>
      <c r="AJ62" s="5">
        <v>296</v>
      </c>
      <c r="AK62" s="32" t="s">
        <v>283</v>
      </c>
      <c r="AL62" s="27"/>
    </row>
    <row r="63" spans="1:38" ht="13.5" customHeight="1" x14ac:dyDescent="0.25">
      <c r="A63" s="3">
        <v>22</v>
      </c>
      <c r="B63" s="60"/>
      <c r="C63" s="60"/>
      <c r="D63" s="60"/>
      <c r="E63" s="60"/>
      <c r="F63" s="65"/>
      <c r="G63" s="13">
        <v>46028</v>
      </c>
      <c r="H63" s="31" t="s">
        <v>659</v>
      </c>
      <c r="I63" s="5" t="s">
        <v>659</v>
      </c>
      <c r="J63" s="5" t="s">
        <v>659</v>
      </c>
      <c r="K63" s="5" t="s">
        <v>659</v>
      </c>
      <c r="L63" s="5" t="s">
        <v>659</v>
      </c>
      <c r="M63" s="5" t="s">
        <v>659</v>
      </c>
      <c r="N63" s="5" t="s">
        <v>659</v>
      </c>
      <c r="O63" s="5" t="s">
        <v>659</v>
      </c>
      <c r="P63" s="5" t="s">
        <v>659</v>
      </c>
      <c r="Q63" s="5" t="s">
        <v>659</v>
      </c>
      <c r="R63" s="5" t="s">
        <v>659</v>
      </c>
      <c r="S63" s="32" t="s">
        <v>659</v>
      </c>
      <c r="T63" s="31" t="s">
        <v>298</v>
      </c>
      <c r="U63" s="5">
        <v>94.42</v>
      </c>
      <c r="V63" s="5" t="s">
        <v>89</v>
      </c>
      <c r="W63" s="5" t="s">
        <v>298</v>
      </c>
      <c r="X63" s="5">
        <v>94.42</v>
      </c>
      <c r="Y63" s="5" t="s">
        <v>89</v>
      </c>
      <c r="Z63" s="15" t="s">
        <v>298</v>
      </c>
      <c r="AA63" s="10">
        <v>358.4</v>
      </c>
      <c r="AB63" s="3" t="s">
        <v>109</v>
      </c>
      <c r="AC63" s="15" t="s">
        <v>299</v>
      </c>
      <c r="AD63" s="5">
        <v>1265.1300000000001</v>
      </c>
      <c r="AE63" s="32" t="s">
        <v>96</v>
      </c>
      <c r="AF63" s="31" t="s">
        <v>282</v>
      </c>
      <c r="AG63" s="5">
        <v>64</v>
      </c>
      <c r="AH63" s="5">
        <v>64</v>
      </c>
      <c r="AI63" s="5">
        <v>128</v>
      </c>
      <c r="AJ63" s="5">
        <v>206</v>
      </c>
      <c r="AK63" s="32" t="s">
        <v>283</v>
      </c>
      <c r="AL63" s="27"/>
    </row>
    <row r="64" spans="1:38" ht="13.5" customHeight="1" x14ac:dyDescent="0.25">
      <c r="A64" s="3">
        <v>22</v>
      </c>
      <c r="B64" s="60"/>
      <c r="C64" s="60"/>
      <c r="D64" s="60"/>
      <c r="E64" s="60"/>
      <c r="F64" s="65"/>
      <c r="G64" s="13">
        <v>46032</v>
      </c>
      <c r="H64" s="31" t="s">
        <v>659</v>
      </c>
      <c r="I64" s="5" t="s">
        <v>659</v>
      </c>
      <c r="J64" s="5" t="s">
        <v>659</v>
      </c>
      <c r="K64" s="5" t="s">
        <v>659</v>
      </c>
      <c r="L64" s="5" t="s">
        <v>659</v>
      </c>
      <c r="M64" s="5" t="s">
        <v>659</v>
      </c>
      <c r="N64" s="5" t="s">
        <v>659</v>
      </c>
      <c r="O64" s="5" t="s">
        <v>659</v>
      </c>
      <c r="P64" s="5" t="s">
        <v>659</v>
      </c>
      <c r="Q64" s="5" t="s">
        <v>659</v>
      </c>
      <c r="R64" s="5" t="s">
        <v>659</v>
      </c>
      <c r="S64" s="32" t="s">
        <v>659</v>
      </c>
      <c r="T64" s="31" t="s">
        <v>292</v>
      </c>
      <c r="U64" s="5">
        <v>22.52</v>
      </c>
      <c r="V64" s="5" t="s">
        <v>104</v>
      </c>
      <c r="W64" s="5" t="s">
        <v>292</v>
      </c>
      <c r="X64" s="5">
        <v>54.71</v>
      </c>
      <c r="Y64" s="5" t="s">
        <v>104</v>
      </c>
      <c r="Z64" s="5" t="s">
        <v>285</v>
      </c>
      <c r="AA64" s="5">
        <v>189.18</v>
      </c>
      <c r="AB64" s="5" t="s">
        <v>300</v>
      </c>
      <c r="AC64" s="5" t="s">
        <v>301</v>
      </c>
      <c r="AD64" s="5">
        <v>217.74</v>
      </c>
      <c r="AE64" s="32" t="s">
        <v>95</v>
      </c>
      <c r="AF64" s="31" t="s">
        <v>282</v>
      </c>
      <c r="AG64" s="5">
        <v>44</v>
      </c>
      <c r="AH64" s="5">
        <v>44</v>
      </c>
      <c r="AI64" s="5">
        <v>88</v>
      </c>
      <c r="AJ64" s="5">
        <v>132</v>
      </c>
      <c r="AK64" s="32" t="s">
        <v>283</v>
      </c>
      <c r="AL64" s="27"/>
    </row>
    <row r="65" spans="1:38" ht="13.5" customHeight="1" x14ac:dyDescent="0.25">
      <c r="A65" s="3">
        <v>23</v>
      </c>
      <c r="B65" s="60" t="s">
        <v>61</v>
      </c>
      <c r="C65" s="60" t="s">
        <v>789</v>
      </c>
      <c r="D65" s="60" t="s">
        <v>62</v>
      </c>
      <c r="E65" s="60" t="s">
        <v>789</v>
      </c>
      <c r="F65" s="64">
        <v>45951</v>
      </c>
      <c r="G65" s="13">
        <v>46039</v>
      </c>
      <c r="H65" s="31" t="s">
        <v>659</v>
      </c>
      <c r="I65" s="5" t="s">
        <v>659</v>
      </c>
      <c r="J65" s="5" t="s">
        <v>659</v>
      </c>
      <c r="K65" s="5" t="s">
        <v>659</v>
      </c>
      <c r="L65" s="5" t="s">
        <v>659</v>
      </c>
      <c r="M65" s="5" t="s">
        <v>659</v>
      </c>
      <c r="N65" s="5" t="s">
        <v>659</v>
      </c>
      <c r="O65" s="5" t="s">
        <v>659</v>
      </c>
      <c r="P65" s="5" t="s">
        <v>659</v>
      </c>
      <c r="Q65" s="5" t="s">
        <v>659</v>
      </c>
      <c r="R65" s="5" t="s">
        <v>659</v>
      </c>
      <c r="S65" s="32" t="s">
        <v>659</v>
      </c>
      <c r="T65" s="31" t="s">
        <v>798</v>
      </c>
      <c r="U65" s="5">
        <v>46</v>
      </c>
      <c r="V65" s="5" t="s">
        <v>791</v>
      </c>
      <c r="W65" s="5" t="s">
        <v>798</v>
      </c>
      <c r="X65" s="5">
        <v>46</v>
      </c>
      <c r="Y65" s="5" t="s">
        <v>791</v>
      </c>
      <c r="Z65" s="5" t="s">
        <v>798</v>
      </c>
      <c r="AA65" s="5">
        <v>120</v>
      </c>
      <c r="AB65" s="5" t="s">
        <v>791</v>
      </c>
      <c r="AC65" s="5" t="s">
        <v>798</v>
      </c>
      <c r="AD65" s="5">
        <v>262</v>
      </c>
      <c r="AE65" s="32" t="s">
        <v>791</v>
      </c>
      <c r="AF65" s="31" t="s">
        <v>799</v>
      </c>
      <c r="AG65" s="5">
        <v>37</v>
      </c>
      <c r="AH65" s="5">
        <v>37</v>
      </c>
      <c r="AI65" s="5">
        <v>73</v>
      </c>
      <c r="AJ65" s="5">
        <v>86</v>
      </c>
      <c r="AK65" s="32" t="s">
        <v>793</v>
      </c>
      <c r="AL65" s="27" t="s">
        <v>794</v>
      </c>
    </row>
    <row r="66" spans="1:38" ht="13.5" customHeight="1" x14ac:dyDescent="0.25">
      <c r="A66" s="3">
        <v>23</v>
      </c>
      <c r="B66" s="60"/>
      <c r="C66" s="60"/>
      <c r="D66" s="60"/>
      <c r="E66" s="60"/>
      <c r="F66" s="64"/>
      <c r="G66" s="13">
        <v>46043</v>
      </c>
      <c r="H66" s="31" t="s">
        <v>659</v>
      </c>
      <c r="I66" s="5" t="s">
        <v>659</v>
      </c>
      <c r="J66" s="5" t="s">
        <v>659</v>
      </c>
      <c r="K66" s="5" t="s">
        <v>659</v>
      </c>
      <c r="L66" s="5" t="s">
        <v>659</v>
      </c>
      <c r="M66" s="5" t="s">
        <v>659</v>
      </c>
      <c r="N66" s="5" t="s">
        <v>659</v>
      </c>
      <c r="O66" s="5" t="s">
        <v>659</v>
      </c>
      <c r="P66" s="5" t="s">
        <v>659</v>
      </c>
      <c r="Q66" s="5" t="s">
        <v>659</v>
      </c>
      <c r="R66" s="5" t="s">
        <v>659</v>
      </c>
      <c r="S66" s="32" t="s">
        <v>659</v>
      </c>
      <c r="T66" s="31" t="s">
        <v>653</v>
      </c>
      <c r="U66" s="5">
        <v>38</v>
      </c>
      <c r="V66" s="5" t="s">
        <v>791</v>
      </c>
      <c r="W66" s="5" t="s">
        <v>653</v>
      </c>
      <c r="X66" s="5">
        <v>38</v>
      </c>
      <c r="Y66" s="5" t="s">
        <v>791</v>
      </c>
      <c r="Z66" s="5" t="s">
        <v>653</v>
      </c>
      <c r="AA66" s="5">
        <v>114</v>
      </c>
      <c r="AB66" s="5" t="s">
        <v>791</v>
      </c>
      <c r="AC66" s="5" t="s">
        <v>653</v>
      </c>
      <c r="AD66" s="5">
        <v>224</v>
      </c>
      <c r="AE66" s="32" t="s">
        <v>791</v>
      </c>
      <c r="AF66" s="31" t="s">
        <v>799</v>
      </c>
      <c r="AG66" s="5">
        <v>37</v>
      </c>
      <c r="AH66" s="5">
        <v>37</v>
      </c>
      <c r="AI66" s="5">
        <v>73</v>
      </c>
      <c r="AJ66" s="5">
        <v>86</v>
      </c>
      <c r="AK66" s="32" t="s">
        <v>793</v>
      </c>
      <c r="AL66" s="27" t="s">
        <v>794</v>
      </c>
    </row>
    <row r="67" spans="1:38" ht="13.5" customHeight="1" x14ac:dyDescent="0.25">
      <c r="A67" s="3">
        <v>23</v>
      </c>
      <c r="B67" s="60"/>
      <c r="C67" s="60"/>
      <c r="D67" s="60"/>
      <c r="E67" s="60"/>
      <c r="F67" s="64"/>
      <c r="G67" s="13">
        <v>46047</v>
      </c>
      <c r="H67" s="31" t="s">
        <v>659</v>
      </c>
      <c r="I67" s="5" t="s">
        <v>659</v>
      </c>
      <c r="J67" s="5" t="s">
        <v>659</v>
      </c>
      <c r="K67" s="5" t="s">
        <v>659</v>
      </c>
      <c r="L67" s="5" t="s">
        <v>659</v>
      </c>
      <c r="M67" s="5" t="s">
        <v>659</v>
      </c>
      <c r="N67" s="5" t="s">
        <v>659</v>
      </c>
      <c r="O67" s="5" t="s">
        <v>659</v>
      </c>
      <c r="P67" s="5" t="s">
        <v>659</v>
      </c>
      <c r="Q67" s="5" t="s">
        <v>659</v>
      </c>
      <c r="R67" s="5" t="s">
        <v>659</v>
      </c>
      <c r="S67" s="32" t="s">
        <v>659</v>
      </c>
      <c r="T67" s="31" t="s">
        <v>800</v>
      </c>
      <c r="U67" s="5">
        <v>48</v>
      </c>
      <c r="V67" s="5" t="s">
        <v>801</v>
      </c>
      <c r="W67" s="5" t="s">
        <v>800</v>
      </c>
      <c r="X67" s="5">
        <v>48</v>
      </c>
      <c r="Y67" s="5" t="s">
        <v>801</v>
      </c>
      <c r="Z67" s="5" t="s">
        <v>800</v>
      </c>
      <c r="AA67" s="5">
        <v>135</v>
      </c>
      <c r="AB67" s="5" t="s">
        <v>801</v>
      </c>
      <c r="AC67" s="5" t="s">
        <v>800</v>
      </c>
      <c r="AD67" s="5">
        <v>270</v>
      </c>
      <c r="AE67" s="32" t="s">
        <v>801</v>
      </c>
      <c r="AF67" s="31" t="s">
        <v>799</v>
      </c>
      <c r="AG67" s="5">
        <v>37</v>
      </c>
      <c r="AH67" s="5">
        <v>37</v>
      </c>
      <c r="AI67" s="5">
        <v>73</v>
      </c>
      <c r="AJ67" s="5">
        <v>86</v>
      </c>
      <c r="AK67" s="32" t="s">
        <v>793</v>
      </c>
      <c r="AL67" s="27" t="s">
        <v>794</v>
      </c>
    </row>
    <row r="68" spans="1:38" ht="13.5" customHeight="1" x14ac:dyDescent="0.25">
      <c r="A68" s="3">
        <v>24</v>
      </c>
      <c r="B68" s="60" t="s">
        <v>41</v>
      </c>
      <c r="C68" s="60" t="s">
        <v>86</v>
      </c>
      <c r="D68" s="60" t="s">
        <v>11</v>
      </c>
      <c r="E68" s="60" t="s">
        <v>567</v>
      </c>
      <c r="F68" s="64">
        <v>45940</v>
      </c>
      <c r="G68" s="13">
        <v>46028</v>
      </c>
      <c r="H68" s="33" t="s">
        <v>659</v>
      </c>
      <c r="I68" s="15" t="s">
        <v>659</v>
      </c>
      <c r="J68" s="15" t="s">
        <v>659</v>
      </c>
      <c r="K68" s="15" t="s">
        <v>659</v>
      </c>
      <c r="L68" s="15" t="s">
        <v>659</v>
      </c>
      <c r="M68" s="15" t="s">
        <v>659</v>
      </c>
      <c r="N68" s="15" t="s">
        <v>659</v>
      </c>
      <c r="O68" s="15" t="s">
        <v>659</v>
      </c>
      <c r="P68" s="15" t="s">
        <v>659</v>
      </c>
      <c r="Q68" s="15" t="s">
        <v>659</v>
      </c>
      <c r="R68" s="15" t="s">
        <v>659</v>
      </c>
      <c r="S68" s="34" t="s">
        <v>659</v>
      </c>
      <c r="T68" s="33" t="s">
        <v>579</v>
      </c>
      <c r="U68" s="5">
        <v>40</v>
      </c>
      <c r="V68" s="5" t="s">
        <v>583</v>
      </c>
      <c r="W68" s="15" t="s">
        <v>579</v>
      </c>
      <c r="X68" s="5">
        <v>73</v>
      </c>
      <c r="Y68" s="5" t="s">
        <v>583</v>
      </c>
      <c r="Z68" s="15" t="s">
        <v>582</v>
      </c>
      <c r="AA68" s="5">
        <v>278</v>
      </c>
      <c r="AB68" s="5" t="s">
        <v>196</v>
      </c>
      <c r="AC68" s="15" t="s">
        <v>580</v>
      </c>
      <c r="AD68" s="5">
        <v>346</v>
      </c>
      <c r="AE68" s="32" t="s">
        <v>570</v>
      </c>
      <c r="AF68" s="35">
        <v>0.46319444444444446</v>
      </c>
      <c r="AG68" s="5">
        <v>119</v>
      </c>
      <c r="AH68" s="5">
        <v>119</v>
      </c>
      <c r="AI68" s="5">
        <v>238</v>
      </c>
      <c r="AJ68" s="5">
        <v>356</v>
      </c>
      <c r="AK68" s="32" t="s">
        <v>351</v>
      </c>
      <c r="AL68" s="27" t="s">
        <v>2115</v>
      </c>
    </row>
    <row r="69" spans="1:38" ht="13.5" customHeight="1" x14ac:dyDescent="0.25">
      <c r="A69" s="3">
        <v>24</v>
      </c>
      <c r="B69" s="60"/>
      <c r="C69" s="60"/>
      <c r="D69" s="60"/>
      <c r="E69" s="60"/>
      <c r="F69" s="65"/>
      <c r="G69" s="13">
        <v>46032</v>
      </c>
      <c r="H69" s="33" t="s">
        <v>659</v>
      </c>
      <c r="I69" s="15" t="s">
        <v>659</v>
      </c>
      <c r="J69" s="15" t="s">
        <v>659</v>
      </c>
      <c r="K69" s="15" t="s">
        <v>659</v>
      </c>
      <c r="L69" s="15" t="s">
        <v>659</v>
      </c>
      <c r="M69" s="15" t="s">
        <v>659</v>
      </c>
      <c r="N69" s="15" t="s">
        <v>659</v>
      </c>
      <c r="O69" s="15" t="s">
        <v>659</v>
      </c>
      <c r="P69" s="15" t="s">
        <v>659</v>
      </c>
      <c r="Q69" s="15" t="s">
        <v>659</v>
      </c>
      <c r="R69" s="15" t="s">
        <v>659</v>
      </c>
      <c r="S69" s="34" t="s">
        <v>659</v>
      </c>
      <c r="T69" s="33" t="s">
        <v>584</v>
      </c>
      <c r="U69" s="5">
        <v>51</v>
      </c>
      <c r="V69" s="5" t="s">
        <v>368</v>
      </c>
      <c r="W69" s="15" t="s">
        <v>584</v>
      </c>
      <c r="X69" s="5">
        <v>79</v>
      </c>
      <c r="Y69" s="5" t="s">
        <v>368</v>
      </c>
      <c r="Z69" s="15" t="s">
        <v>585</v>
      </c>
      <c r="AA69" s="5">
        <v>228</v>
      </c>
      <c r="AB69" s="5" t="s">
        <v>196</v>
      </c>
      <c r="AC69" s="15" t="s">
        <v>586</v>
      </c>
      <c r="AD69" s="5">
        <v>388</v>
      </c>
      <c r="AE69" s="32" t="s">
        <v>570</v>
      </c>
      <c r="AF69" s="35">
        <v>0.46319444444444446</v>
      </c>
      <c r="AG69" s="5">
        <v>74</v>
      </c>
      <c r="AH69" s="5">
        <v>74</v>
      </c>
      <c r="AI69" s="5">
        <v>148</v>
      </c>
      <c r="AJ69" s="5">
        <v>222</v>
      </c>
      <c r="AK69" s="32" t="s">
        <v>351</v>
      </c>
      <c r="AL69" s="27" t="s">
        <v>2115</v>
      </c>
    </row>
    <row r="70" spans="1:38" ht="13.5" customHeight="1" x14ac:dyDescent="0.25">
      <c r="A70" s="3">
        <v>24</v>
      </c>
      <c r="B70" s="60"/>
      <c r="C70" s="60"/>
      <c r="D70" s="60"/>
      <c r="E70" s="60"/>
      <c r="F70" s="65"/>
      <c r="G70" s="13">
        <v>46036</v>
      </c>
      <c r="H70" s="33" t="s">
        <v>659</v>
      </c>
      <c r="I70" s="15" t="s">
        <v>659</v>
      </c>
      <c r="J70" s="15" t="s">
        <v>659</v>
      </c>
      <c r="K70" s="15" t="s">
        <v>659</v>
      </c>
      <c r="L70" s="15" t="s">
        <v>659</v>
      </c>
      <c r="M70" s="15" t="s">
        <v>659</v>
      </c>
      <c r="N70" s="15" t="s">
        <v>659</v>
      </c>
      <c r="O70" s="15" t="s">
        <v>659</v>
      </c>
      <c r="P70" s="15" t="s">
        <v>659</v>
      </c>
      <c r="Q70" s="15" t="s">
        <v>659</v>
      </c>
      <c r="R70" s="15" t="s">
        <v>659</v>
      </c>
      <c r="S70" s="34" t="s">
        <v>659</v>
      </c>
      <c r="T70" s="33" t="s">
        <v>587</v>
      </c>
      <c r="U70" s="5">
        <v>39</v>
      </c>
      <c r="V70" s="5" t="s">
        <v>368</v>
      </c>
      <c r="W70" s="15" t="s">
        <v>587</v>
      </c>
      <c r="X70" s="5">
        <v>67</v>
      </c>
      <c r="Y70" s="5" t="s">
        <v>368</v>
      </c>
      <c r="Z70" s="15" t="s">
        <v>588</v>
      </c>
      <c r="AA70" s="5">
        <v>220</v>
      </c>
      <c r="AB70" s="5" t="s">
        <v>196</v>
      </c>
      <c r="AC70" s="15" t="s">
        <v>589</v>
      </c>
      <c r="AD70" s="5">
        <v>339</v>
      </c>
      <c r="AE70" s="32" t="s">
        <v>570</v>
      </c>
      <c r="AF70" s="35">
        <v>0.46319444444444446</v>
      </c>
      <c r="AG70" s="5">
        <v>59</v>
      </c>
      <c r="AH70" s="5">
        <v>59</v>
      </c>
      <c r="AI70" s="5">
        <v>118</v>
      </c>
      <c r="AJ70" s="5">
        <v>177</v>
      </c>
      <c r="AK70" s="32" t="s">
        <v>351</v>
      </c>
      <c r="AL70" s="27" t="s">
        <v>2115</v>
      </c>
    </row>
    <row r="71" spans="1:38" ht="13.5" customHeight="1" x14ac:dyDescent="0.25">
      <c r="A71" s="3">
        <v>25</v>
      </c>
      <c r="B71" s="62" t="s">
        <v>1044</v>
      </c>
      <c r="C71" s="62" t="s">
        <v>398</v>
      </c>
      <c r="D71" s="62" t="s">
        <v>54</v>
      </c>
      <c r="E71" s="62" t="s">
        <v>398</v>
      </c>
      <c r="F71" s="66">
        <v>45956</v>
      </c>
      <c r="G71" s="26">
        <v>46044</v>
      </c>
      <c r="H71" s="31" t="s">
        <v>659</v>
      </c>
      <c r="I71" s="5" t="s">
        <v>659</v>
      </c>
      <c r="J71" s="5" t="s">
        <v>659</v>
      </c>
      <c r="K71" s="5" t="s">
        <v>659</v>
      </c>
      <c r="L71" s="5" t="s">
        <v>659</v>
      </c>
      <c r="M71" s="5" t="s">
        <v>659</v>
      </c>
      <c r="N71" s="5" t="s">
        <v>659</v>
      </c>
      <c r="O71" s="5" t="s">
        <v>659</v>
      </c>
      <c r="P71" s="5" t="s">
        <v>659</v>
      </c>
      <c r="Q71" s="5" t="s">
        <v>659</v>
      </c>
      <c r="R71" s="5" t="s">
        <v>659</v>
      </c>
      <c r="S71" s="32" t="s">
        <v>659</v>
      </c>
      <c r="T71" s="33" t="s">
        <v>1045</v>
      </c>
      <c r="U71" s="5">
        <v>15.120000000000001</v>
      </c>
      <c r="V71" s="15" t="s">
        <v>345</v>
      </c>
      <c r="W71" s="15" t="s">
        <v>1045</v>
      </c>
      <c r="X71" s="5">
        <v>29.376000000000001</v>
      </c>
      <c r="Y71" s="15" t="s">
        <v>345</v>
      </c>
      <c r="Z71" s="15" t="s">
        <v>1045</v>
      </c>
      <c r="AA71" s="5">
        <v>72.856799999999993</v>
      </c>
      <c r="AB71" s="15" t="s">
        <v>345</v>
      </c>
      <c r="AC71" s="15" t="s">
        <v>1045</v>
      </c>
      <c r="AD71" s="5">
        <v>150.45480000000001</v>
      </c>
      <c r="AE71" s="34" t="s">
        <v>345</v>
      </c>
      <c r="AF71" s="33" t="s">
        <v>1052</v>
      </c>
      <c r="AG71" s="15">
        <v>67.2</v>
      </c>
      <c r="AH71" s="15">
        <v>67.2</v>
      </c>
      <c r="AI71" s="15">
        <v>134.4</v>
      </c>
      <c r="AJ71" s="15">
        <v>247.6</v>
      </c>
      <c r="AK71" s="32" t="s">
        <v>1047</v>
      </c>
      <c r="AL71" s="27"/>
    </row>
    <row r="72" spans="1:38" ht="13.5" customHeight="1" x14ac:dyDescent="0.25">
      <c r="A72" s="3">
        <v>25</v>
      </c>
      <c r="B72" s="62"/>
      <c r="C72" s="62"/>
      <c r="D72" s="62"/>
      <c r="E72" s="62"/>
      <c r="F72" s="66"/>
      <c r="G72" s="26">
        <v>46048</v>
      </c>
      <c r="H72" s="31" t="s">
        <v>659</v>
      </c>
      <c r="I72" s="5" t="s">
        <v>659</v>
      </c>
      <c r="J72" s="5" t="s">
        <v>659</v>
      </c>
      <c r="K72" s="5" t="s">
        <v>659</v>
      </c>
      <c r="L72" s="5" t="s">
        <v>659</v>
      </c>
      <c r="M72" s="5" t="s">
        <v>659</v>
      </c>
      <c r="N72" s="5" t="s">
        <v>659</v>
      </c>
      <c r="O72" s="5" t="s">
        <v>659</v>
      </c>
      <c r="P72" s="5" t="s">
        <v>659</v>
      </c>
      <c r="Q72" s="5" t="s">
        <v>659</v>
      </c>
      <c r="R72" s="5" t="s">
        <v>659</v>
      </c>
      <c r="S72" s="32" t="s">
        <v>659</v>
      </c>
      <c r="T72" s="33" t="s">
        <v>1045</v>
      </c>
      <c r="U72" s="5">
        <v>15.120000000000001</v>
      </c>
      <c r="V72" s="15" t="s">
        <v>345</v>
      </c>
      <c r="W72" s="15" t="s">
        <v>1045</v>
      </c>
      <c r="X72" s="5">
        <v>29.376000000000001</v>
      </c>
      <c r="Y72" s="15" t="s">
        <v>345</v>
      </c>
      <c r="Z72" s="15" t="s">
        <v>1045</v>
      </c>
      <c r="AA72" s="5">
        <v>72.856799999999993</v>
      </c>
      <c r="AB72" s="15" t="s">
        <v>345</v>
      </c>
      <c r="AC72" s="15" t="s">
        <v>1045</v>
      </c>
      <c r="AD72" s="5">
        <v>135.2268</v>
      </c>
      <c r="AE72" s="34" t="s">
        <v>401</v>
      </c>
      <c r="AF72" s="33" t="s">
        <v>1050</v>
      </c>
      <c r="AG72" s="15">
        <v>66.7</v>
      </c>
      <c r="AH72" s="15">
        <v>66.7</v>
      </c>
      <c r="AI72" s="15">
        <v>133.4</v>
      </c>
      <c r="AJ72" s="15">
        <v>245.6</v>
      </c>
      <c r="AK72" s="32" t="s">
        <v>1047</v>
      </c>
      <c r="AL72" s="27"/>
    </row>
    <row r="73" spans="1:38" ht="13.5" customHeight="1" x14ac:dyDescent="0.25">
      <c r="A73" s="3">
        <v>25</v>
      </c>
      <c r="B73" s="62"/>
      <c r="C73" s="62"/>
      <c r="D73" s="62"/>
      <c r="E73" s="62"/>
      <c r="F73" s="66"/>
      <c r="G73" s="26">
        <v>46052</v>
      </c>
      <c r="H73" s="31" t="s">
        <v>659</v>
      </c>
      <c r="I73" s="5" t="s">
        <v>659</v>
      </c>
      <c r="J73" s="5" t="s">
        <v>659</v>
      </c>
      <c r="K73" s="5" t="s">
        <v>659</v>
      </c>
      <c r="L73" s="5" t="s">
        <v>659</v>
      </c>
      <c r="M73" s="5" t="s">
        <v>659</v>
      </c>
      <c r="N73" s="5" t="s">
        <v>659</v>
      </c>
      <c r="O73" s="5" t="s">
        <v>659</v>
      </c>
      <c r="P73" s="5" t="s">
        <v>659</v>
      </c>
      <c r="Q73" s="5" t="s">
        <v>659</v>
      </c>
      <c r="R73" s="5" t="s">
        <v>659</v>
      </c>
      <c r="S73" s="32" t="s">
        <v>659</v>
      </c>
      <c r="T73" s="33" t="s">
        <v>1045</v>
      </c>
      <c r="U73" s="5">
        <v>25.92</v>
      </c>
      <c r="V73" s="15" t="s">
        <v>401</v>
      </c>
      <c r="W73" s="15" t="s">
        <v>1045</v>
      </c>
      <c r="X73" s="5">
        <v>46.440000000000005</v>
      </c>
      <c r="Y73" s="15" t="s">
        <v>401</v>
      </c>
      <c r="Z73" s="15" t="s">
        <v>1045</v>
      </c>
      <c r="AA73" s="5">
        <v>101.1636</v>
      </c>
      <c r="AB73" s="15" t="s">
        <v>401</v>
      </c>
      <c r="AC73" s="15" t="s">
        <v>1045</v>
      </c>
      <c r="AD73" s="5">
        <v>199.07640000000004</v>
      </c>
      <c r="AE73" s="34" t="s">
        <v>401</v>
      </c>
      <c r="AF73" s="33" t="s">
        <v>1052</v>
      </c>
      <c r="AG73" s="15">
        <v>88</v>
      </c>
      <c r="AH73" s="15">
        <v>88</v>
      </c>
      <c r="AI73" s="15">
        <v>176</v>
      </c>
      <c r="AJ73" s="15">
        <v>324</v>
      </c>
      <c r="AK73" s="32" t="s">
        <v>1047</v>
      </c>
      <c r="AL73" s="27"/>
    </row>
    <row r="74" spans="1:38" ht="13.5" customHeight="1" x14ac:dyDescent="0.25">
      <c r="A74" s="3">
        <v>26</v>
      </c>
      <c r="B74" s="60" t="s">
        <v>28</v>
      </c>
      <c r="C74" s="60" t="s">
        <v>398</v>
      </c>
      <c r="D74" s="60" t="s">
        <v>41</v>
      </c>
      <c r="E74" s="60" t="s">
        <v>86</v>
      </c>
      <c r="F74" s="64">
        <v>45936</v>
      </c>
      <c r="G74" s="12" t="s">
        <v>659</v>
      </c>
      <c r="H74" s="31" t="s">
        <v>659</v>
      </c>
      <c r="I74" s="5" t="s">
        <v>659</v>
      </c>
      <c r="J74" s="5" t="s">
        <v>659</v>
      </c>
      <c r="K74" s="5" t="s">
        <v>659</v>
      </c>
      <c r="L74" s="5" t="s">
        <v>659</v>
      </c>
      <c r="M74" s="5" t="s">
        <v>659</v>
      </c>
      <c r="N74" s="5" t="s">
        <v>659</v>
      </c>
      <c r="O74" s="5" t="s">
        <v>659</v>
      </c>
      <c r="P74" s="5" t="s">
        <v>659</v>
      </c>
      <c r="Q74" s="5" t="s">
        <v>659</v>
      </c>
      <c r="R74" s="5" t="s">
        <v>659</v>
      </c>
      <c r="S74" s="32" t="s">
        <v>659</v>
      </c>
      <c r="T74" s="31" t="s">
        <v>412</v>
      </c>
      <c r="U74" s="5">
        <v>99.97</v>
      </c>
      <c r="V74" s="5" t="s">
        <v>368</v>
      </c>
      <c r="W74" s="5" t="s">
        <v>412</v>
      </c>
      <c r="X74" s="5">
        <v>99.97</v>
      </c>
      <c r="Y74" s="5" t="s">
        <v>368</v>
      </c>
      <c r="Z74" s="5" t="s">
        <v>412</v>
      </c>
      <c r="AA74" s="5">
        <v>270.31</v>
      </c>
      <c r="AB74" s="5" t="s">
        <v>416</v>
      </c>
      <c r="AC74" s="5" t="s">
        <v>412</v>
      </c>
      <c r="AD74" s="5">
        <v>583.96</v>
      </c>
      <c r="AE74" s="32" t="s">
        <v>425</v>
      </c>
      <c r="AF74" s="31" t="s">
        <v>426</v>
      </c>
      <c r="AG74" s="5">
        <v>277.60000000000002</v>
      </c>
      <c r="AH74" s="5">
        <v>277.60000000000002</v>
      </c>
      <c r="AI74" s="5">
        <v>547.75</v>
      </c>
      <c r="AJ74" s="5">
        <v>865.25</v>
      </c>
      <c r="AK74" s="32" t="s">
        <v>406</v>
      </c>
      <c r="AL74" s="27"/>
    </row>
    <row r="75" spans="1:38" ht="13.5" customHeight="1" x14ac:dyDescent="0.25">
      <c r="A75" s="3">
        <v>26</v>
      </c>
      <c r="B75" s="60"/>
      <c r="C75" s="60"/>
      <c r="D75" s="60"/>
      <c r="E75" s="60"/>
      <c r="F75" s="65"/>
      <c r="G75" s="12" t="s">
        <v>659</v>
      </c>
      <c r="H75" s="31" t="s">
        <v>659</v>
      </c>
      <c r="I75" s="5" t="s">
        <v>659</v>
      </c>
      <c r="J75" s="5" t="s">
        <v>659</v>
      </c>
      <c r="K75" s="5" t="s">
        <v>659</v>
      </c>
      <c r="L75" s="5" t="s">
        <v>659</v>
      </c>
      <c r="M75" s="5" t="s">
        <v>659</v>
      </c>
      <c r="N75" s="5" t="s">
        <v>659</v>
      </c>
      <c r="O75" s="5" t="s">
        <v>659</v>
      </c>
      <c r="P75" s="5" t="s">
        <v>659</v>
      </c>
      <c r="Q75" s="5" t="s">
        <v>659</v>
      </c>
      <c r="R75" s="5" t="s">
        <v>659</v>
      </c>
      <c r="S75" s="32" t="s">
        <v>659</v>
      </c>
      <c r="T75" s="31" t="s">
        <v>412</v>
      </c>
      <c r="U75" s="5">
        <v>52.98</v>
      </c>
      <c r="V75" s="5" t="s">
        <v>416</v>
      </c>
      <c r="W75" s="5" t="s">
        <v>412</v>
      </c>
      <c r="X75" s="5">
        <v>52.98</v>
      </c>
      <c r="Y75" s="5" t="s">
        <v>416</v>
      </c>
      <c r="Z75" s="5" t="s">
        <v>427</v>
      </c>
      <c r="AA75" s="5" t="s">
        <v>428</v>
      </c>
      <c r="AB75" s="5" t="s">
        <v>401</v>
      </c>
      <c r="AC75" s="5" t="s">
        <v>412</v>
      </c>
      <c r="AD75" s="5" t="s">
        <v>429</v>
      </c>
      <c r="AE75" s="32" t="s">
        <v>347</v>
      </c>
      <c r="AF75" s="31" t="s">
        <v>426</v>
      </c>
      <c r="AG75" s="5">
        <v>151.75</v>
      </c>
      <c r="AH75" s="5">
        <v>151.75</v>
      </c>
      <c r="AI75" s="5">
        <v>319.45</v>
      </c>
      <c r="AJ75" s="5">
        <v>513.75</v>
      </c>
      <c r="AK75" s="32" t="s">
        <v>406</v>
      </c>
      <c r="AL75" s="27"/>
    </row>
    <row r="76" spans="1:38" ht="13.5" customHeight="1" x14ac:dyDescent="0.25">
      <c r="A76" s="3">
        <v>26</v>
      </c>
      <c r="B76" s="60"/>
      <c r="C76" s="60"/>
      <c r="D76" s="60"/>
      <c r="E76" s="60"/>
      <c r="F76" s="65"/>
      <c r="G76" s="12" t="s">
        <v>659</v>
      </c>
      <c r="H76" s="31" t="s">
        <v>659</v>
      </c>
      <c r="I76" s="5" t="s">
        <v>659</v>
      </c>
      <c r="J76" s="5" t="s">
        <v>659</v>
      </c>
      <c r="K76" s="5" t="s">
        <v>659</v>
      </c>
      <c r="L76" s="5" t="s">
        <v>659</v>
      </c>
      <c r="M76" s="5" t="s">
        <v>659</v>
      </c>
      <c r="N76" s="5" t="s">
        <v>659</v>
      </c>
      <c r="O76" s="5" t="s">
        <v>659</v>
      </c>
      <c r="P76" s="5" t="s">
        <v>659</v>
      </c>
      <c r="Q76" s="5" t="s">
        <v>659</v>
      </c>
      <c r="R76" s="5" t="s">
        <v>659</v>
      </c>
      <c r="S76" s="32" t="s">
        <v>659</v>
      </c>
      <c r="T76" s="31" t="s">
        <v>407</v>
      </c>
      <c r="U76" s="5">
        <v>34.229999999999997</v>
      </c>
      <c r="V76" s="5" t="s">
        <v>416</v>
      </c>
      <c r="W76" s="5" t="s">
        <v>430</v>
      </c>
      <c r="X76" s="5">
        <v>36.15</v>
      </c>
      <c r="Y76" s="5" t="s">
        <v>416</v>
      </c>
      <c r="Z76" s="5" t="s">
        <v>431</v>
      </c>
      <c r="AA76" s="5" t="s">
        <v>432</v>
      </c>
      <c r="AB76" s="5" t="s">
        <v>401</v>
      </c>
      <c r="AC76" s="5" t="s">
        <v>433</v>
      </c>
      <c r="AD76" s="5">
        <v>270.08</v>
      </c>
      <c r="AE76" s="32" t="s">
        <v>434</v>
      </c>
      <c r="AF76" s="31" t="s">
        <v>426</v>
      </c>
      <c r="AG76" s="5">
        <v>135.75</v>
      </c>
      <c r="AH76" s="5">
        <v>135.75</v>
      </c>
      <c r="AI76" s="5">
        <v>264.05</v>
      </c>
      <c r="AJ76" s="5">
        <v>465.75</v>
      </c>
      <c r="AK76" s="32" t="s">
        <v>406</v>
      </c>
      <c r="AL76" s="27"/>
    </row>
    <row r="77" spans="1:38" ht="13.5" customHeight="1" x14ac:dyDescent="0.25">
      <c r="A77" s="3">
        <v>27</v>
      </c>
      <c r="B77" s="60" t="s">
        <v>41</v>
      </c>
      <c r="C77" s="60" t="s">
        <v>86</v>
      </c>
      <c r="D77" s="60" t="s">
        <v>17</v>
      </c>
      <c r="E77" s="60" t="s">
        <v>87</v>
      </c>
      <c r="F77" s="64">
        <v>45942</v>
      </c>
      <c r="G77" s="12" t="s">
        <v>659</v>
      </c>
      <c r="H77" s="31" t="s">
        <v>659</v>
      </c>
      <c r="I77" s="5" t="s">
        <v>659</v>
      </c>
      <c r="J77" s="5" t="s">
        <v>659</v>
      </c>
      <c r="K77" s="5" t="s">
        <v>659</v>
      </c>
      <c r="L77" s="5" t="s">
        <v>659</v>
      </c>
      <c r="M77" s="5" t="s">
        <v>659</v>
      </c>
      <c r="N77" s="5" t="s">
        <v>659</v>
      </c>
      <c r="O77" s="5" t="s">
        <v>659</v>
      </c>
      <c r="P77" s="5" t="s">
        <v>659</v>
      </c>
      <c r="Q77" s="5" t="s">
        <v>659</v>
      </c>
      <c r="R77" s="5" t="s">
        <v>659</v>
      </c>
      <c r="S77" s="32" t="s">
        <v>659</v>
      </c>
      <c r="T77" s="33" t="s">
        <v>276</v>
      </c>
      <c r="U77" s="5">
        <v>24.79</v>
      </c>
      <c r="V77" s="5" t="s">
        <v>111</v>
      </c>
      <c r="W77" s="5" t="s">
        <v>276</v>
      </c>
      <c r="X77" s="5">
        <v>67.400000000000006</v>
      </c>
      <c r="Y77" s="5" t="s">
        <v>111</v>
      </c>
      <c r="Z77" s="15" t="s">
        <v>276</v>
      </c>
      <c r="AA77" s="5">
        <v>179.07</v>
      </c>
      <c r="AB77" s="5" t="s">
        <v>111</v>
      </c>
      <c r="AC77" s="5" t="s">
        <v>257</v>
      </c>
      <c r="AD77" s="5">
        <v>701.12</v>
      </c>
      <c r="AE77" s="32" t="s">
        <v>95</v>
      </c>
      <c r="AF77" s="31">
        <v>9281</v>
      </c>
      <c r="AG77" s="5">
        <v>113.2</v>
      </c>
      <c r="AH77" s="5">
        <v>113.2</v>
      </c>
      <c r="AI77" s="5">
        <v>226.4</v>
      </c>
      <c r="AJ77" s="5">
        <v>267.81</v>
      </c>
      <c r="AK77" s="32" t="s">
        <v>259</v>
      </c>
      <c r="AL77" s="27"/>
    </row>
    <row r="78" spans="1:38" ht="13.5" customHeight="1" x14ac:dyDescent="0.25">
      <c r="A78" s="3">
        <v>27</v>
      </c>
      <c r="B78" s="60"/>
      <c r="C78" s="60"/>
      <c r="D78" s="60"/>
      <c r="E78" s="60"/>
      <c r="F78" s="65"/>
      <c r="G78" s="12" t="s">
        <v>659</v>
      </c>
      <c r="H78" s="31" t="s">
        <v>659</v>
      </c>
      <c r="I78" s="5" t="s">
        <v>659</v>
      </c>
      <c r="J78" s="5" t="s">
        <v>659</v>
      </c>
      <c r="K78" s="5" t="s">
        <v>659</v>
      </c>
      <c r="L78" s="5" t="s">
        <v>659</v>
      </c>
      <c r="M78" s="5" t="s">
        <v>659</v>
      </c>
      <c r="N78" s="5" t="s">
        <v>659</v>
      </c>
      <c r="O78" s="5" t="s">
        <v>659</v>
      </c>
      <c r="P78" s="5" t="s">
        <v>659</v>
      </c>
      <c r="Q78" s="5" t="s">
        <v>659</v>
      </c>
      <c r="R78" s="5" t="s">
        <v>659</v>
      </c>
      <c r="S78" s="32" t="s">
        <v>659</v>
      </c>
      <c r="T78" s="31" t="s">
        <v>256</v>
      </c>
      <c r="U78" s="15">
        <v>35.89</v>
      </c>
      <c r="V78" s="5" t="s">
        <v>95</v>
      </c>
      <c r="W78" s="5" t="s">
        <v>256</v>
      </c>
      <c r="X78" s="5">
        <v>58.01</v>
      </c>
      <c r="Y78" s="5" t="s">
        <v>95</v>
      </c>
      <c r="Z78" s="5" t="s">
        <v>277</v>
      </c>
      <c r="AA78" s="5">
        <v>113.62</v>
      </c>
      <c r="AB78" s="5" t="s">
        <v>98</v>
      </c>
      <c r="AC78" s="5" t="s">
        <v>275</v>
      </c>
      <c r="AD78" s="5">
        <v>261.70999999999998</v>
      </c>
      <c r="AE78" s="32" t="s">
        <v>95</v>
      </c>
      <c r="AF78" s="31">
        <v>9281</v>
      </c>
      <c r="AG78" s="5">
        <v>132.77000000000001</v>
      </c>
      <c r="AH78" s="5">
        <v>132.77000000000001</v>
      </c>
      <c r="AI78" s="5">
        <v>265.54000000000002</v>
      </c>
      <c r="AJ78" s="5">
        <v>341.95</v>
      </c>
      <c r="AK78" s="32" t="s">
        <v>259</v>
      </c>
      <c r="AL78" s="27"/>
    </row>
    <row r="79" spans="1:38" ht="13.5" customHeight="1" x14ac:dyDescent="0.25">
      <c r="A79" s="3">
        <v>27</v>
      </c>
      <c r="B79" s="60"/>
      <c r="C79" s="60"/>
      <c r="D79" s="60"/>
      <c r="E79" s="60"/>
      <c r="F79" s="65"/>
      <c r="G79" s="12" t="s">
        <v>659</v>
      </c>
      <c r="H79" s="31" t="s">
        <v>659</v>
      </c>
      <c r="I79" s="5" t="s">
        <v>659</v>
      </c>
      <c r="J79" s="5" t="s">
        <v>659</v>
      </c>
      <c r="K79" s="5" t="s">
        <v>659</v>
      </c>
      <c r="L79" s="5" t="s">
        <v>659</v>
      </c>
      <c r="M79" s="5" t="s">
        <v>659</v>
      </c>
      <c r="N79" s="5" t="s">
        <v>659</v>
      </c>
      <c r="O79" s="5" t="s">
        <v>659</v>
      </c>
      <c r="P79" s="5" t="s">
        <v>659</v>
      </c>
      <c r="Q79" s="5" t="s">
        <v>659</v>
      </c>
      <c r="R79" s="5" t="s">
        <v>659</v>
      </c>
      <c r="S79" s="32" t="s">
        <v>659</v>
      </c>
      <c r="T79" s="33" t="s">
        <v>276</v>
      </c>
      <c r="U79" s="5">
        <v>24.79</v>
      </c>
      <c r="V79" s="5" t="s">
        <v>111</v>
      </c>
      <c r="W79" s="5" t="s">
        <v>276</v>
      </c>
      <c r="X79" s="5">
        <v>63.24</v>
      </c>
      <c r="Y79" s="5" t="s">
        <v>111</v>
      </c>
      <c r="Z79" s="15" t="s">
        <v>278</v>
      </c>
      <c r="AA79" s="15">
        <v>153.56</v>
      </c>
      <c r="AB79" s="5" t="s">
        <v>111</v>
      </c>
      <c r="AC79" s="15" t="s">
        <v>278</v>
      </c>
      <c r="AD79" s="5">
        <v>337.91</v>
      </c>
      <c r="AE79" s="32" t="s">
        <v>111</v>
      </c>
      <c r="AF79" s="31">
        <v>9281</v>
      </c>
      <c r="AG79" s="5">
        <v>163.66999999999999</v>
      </c>
      <c r="AH79" s="5">
        <v>163.66999999999999</v>
      </c>
      <c r="AI79" s="5">
        <v>327.35000000000002</v>
      </c>
      <c r="AJ79" s="5">
        <v>449.72</v>
      </c>
      <c r="AK79" s="32" t="s">
        <v>259</v>
      </c>
      <c r="AL79" s="27"/>
    </row>
    <row r="80" spans="1:38" ht="13.5" customHeight="1" x14ac:dyDescent="0.25">
      <c r="A80" s="3">
        <v>28</v>
      </c>
      <c r="B80" s="60" t="s">
        <v>38</v>
      </c>
      <c r="C80" s="60" t="s">
        <v>135</v>
      </c>
      <c r="D80" s="60" t="s">
        <v>57</v>
      </c>
      <c r="E80" s="60" t="s">
        <v>1516</v>
      </c>
      <c r="F80" s="64">
        <v>45966</v>
      </c>
      <c r="G80" s="13">
        <v>46054</v>
      </c>
      <c r="H80" s="31" t="s">
        <v>1910</v>
      </c>
      <c r="I80" s="5">
        <v>132</v>
      </c>
      <c r="J80" s="5" t="s">
        <v>778</v>
      </c>
      <c r="K80" s="5" t="s">
        <v>1910</v>
      </c>
      <c r="L80" s="5">
        <v>163</v>
      </c>
      <c r="M80" s="5" t="s">
        <v>778</v>
      </c>
      <c r="N80" s="5" t="s">
        <v>1910</v>
      </c>
      <c r="O80" s="5">
        <v>322</v>
      </c>
      <c r="P80" s="5" t="s">
        <v>778</v>
      </c>
      <c r="Q80" s="5" t="s">
        <v>1910</v>
      </c>
      <c r="R80" s="5">
        <v>577</v>
      </c>
      <c r="S80" s="32" t="s">
        <v>210</v>
      </c>
      <c r="T80" s="31" t="s">
        <v>115</v>
      </c>
      <c r="U80" s="5" t="s">
        <v>115</v>
      </c>
      <c r="V80" s="5" t="s">
        <v>115</v>
      </c>
      <c r="W80" s="5" t="s">
        <v>115</v>
      </c>
      <c r="X80" s="5" t="s">
        <v>115</v>
      </c>
      <c r="Y80" s="5" t="s">
        <v>115</v>
      </c>
      <c r="Z80" s="5" t="s">
        <v>115</v>
      </c>
      <c r="AA80" s="5" t="s">
        <v>115</v>
      </c>
      <c r="AB80" s="5" t="s">
        <v>115</v>
      </c>
      <c r="AC80" s="5" t="s">
        <v>115</v>
      </c>
      <c r="AD80" s="5" t="s">
        <v>115</v>
      </c>
      <c r="AE80" s="32" t="s">
        <v>115</v>
      </c>
      <c r="AF80" s="31" t="s">
        <v>1902</v>
      </c>
      <c r="AG80" s="5">
        <v>57</v>
      </c>
      <c r="AH80" s="5">
        <v>57</v>
      </c>
      <c r="AI80" s="5">
        <v>114</v>
      </c>
      <c r="AJ80" s="5">
        <v>114</v>
      </c>
      <c r="AK80" s="32" t="s">
        <v>1232</v>
      </c>
      <c r="AL80" s="27"/>
    </row>
    <row r="81" spans="1:38" ht="13.5" customHeight="1" x14ac:dyDescent="0.25">
      <c r="A81" s="3">
        <v>28</v>
      </c>
      <c r="B81" s="60"/>
      <c r="C81" s="60"/>
      <c r="D81" s="60"/>
      <c r="E81" s="60"/>
      <c r="F81" s="65"/>
      <c r="G81" s="13">
        <v>46058</v>
      </c>
      <c r="H81" s="31" t="s">
        <v>1911</v>
      </c>
      <c r="I81" s="5">
        <v>121</v>
      </c>
      <c r="J81" s="5" t="s">
        <v>203</v>
      </c>
      <c r="K81" s="5" t="s">
        <v>1911</v>
      </c>
      <c r="L81" s="5">
        <v>121</v>
      </c>
      <c r="M81" s="5" t="s">
        <v>203</v>
      </c>
      <c r="N81" s="5" t="s">
        <v>1911</v>
      </c>
      <c r="O81" s="5">
        <v>295</v>
      </c>
      <c r="P81" s="5" t="s">
        <v>600</v>
      </c>
      <c r="Q81" s="5" t="s">
        <v>1911</v>
      </c>
      <c r="R81" s="5">
        <v>595</v>
      </c>
      <c r="S81" s="32" t="s">
        <v>570</v>
      </c>
      <c r="T81" s="31" t="s">
        <v>115</v>
      </c>
      <c r="U81" s="5" t="s">
        <v>115</v>
      </c>
      <c r="V81" s="5" t="s">
        <v>115</v>
      </c>
      <c r="W81" s="5" t="s">
        <v>115</v>
      </c>
      <c r="X81" s="5" t="s">
        <v>115</v>
      </c>
      <c r="Y81" s="5" t="s">
        <v>115</v>
      </c>
      <c r="Z81" s="5" t="s">
        <v>115</v>
      </c>
      <c r="AA81" s="5" t="s">
        <v>115</v>
      </c>
      <c r="AB81" s="5" t="s">
        <v>115</v>
      </c>
      <c r="AC81" s="5" t="s">
        <v>115</v>
      </c>
      <c r="AD81" s="5" t="s">
        <v>115</v>
      </c>
      <c r="AE81" s="32" t="s">
        <v>115</v>
      </c>
      <c r="AF81" s="31" t="s">
        <v>1902</v>
      </c>
      <c r="AG81" s="5">
        <v>57</v>
      </c>
      <c r="AH81" s="5">
        <v>57</v>
      </c>
      <c r="AI81" s="5">
        <v>114</v>
      </c>
      <c r="AJ81" s="5">
        <v>114</v>
      </c>
      <c r="AK81" s="32" t="s">
        <v>1232</v>
      </c>
      <c r="AL81" s="27"/>
    </row>
    <row r="82" spans="1:38" ht="13.5" customHeight="1" x14ac:dyDescent="0.25">
      <c r="A82" s="3">
        <v>28</v>
      </c>
      <c r="B82" s="60"/>
      <c r="C82" s="60"/>
      <c r="D82" s="60"/>
      <c r="E82" s="60"/>
      <c r="F82" s="65"/>
      <c r="G82" s="13">
        <v>46062</v>
      </c>
      <c r="H82" s="31" t="s">
        <v>1911</v>
      </c>
      <c r="I82" s="5">
        <v>121</v>
      </c>
      <c r="J82" s="5" t="s">
        <v>203</v>
      </c>
      <c r="K82" s="5" t="s">
        <v>1911</v>
      </c>
      <c r="L82" s="5">
        <v>121</v>
      </c>
      <c r="M82" s="5" t="s">
        <v>203</v>
      </c>
      <c r="N82" s="5" t="s">
        <v>1911</v>
      </c>
      <c r="O82" s="5">
        <v>295</v>
      </c>
      <c r="P82" s="5" t="s">
        <v>600</v>
      </c>
      <c r="Q82" s="5" t="s">
        <v>1911</v>
      </c>
      <c r="R82" s="5">
        <v>595</v>
      </c>
      <c r="S82" s="32" t="s">
        <v>570</v>
      </c>
      <c r="T82" s="31" t="s">
        <v>115</v>
      </c>
      <c r="U82" s="5" t="s">
        <v>115</v>
      </c>
      <c r="V82" s="5" t="s">
        <v>115</v>
      </c>
      <c r="W82" s="5" t="s">
        <v>115</v>
      </c>
      <c r="X82" s="5" t="s">
        <v>115</v>
      </c>
      <c r="Y82" s="5" t="s">
        <v>115</v>
      </c>
      <c r="Z82" s="5" t="s">
        <v>115</v>
      </c>
      <c r="AA82" s="5" t="s">
        <v>115</v>
      </c>
      <c r="AB82" s="5" t="s">
        <v>115</v>
      </c>
      <c r="AC82" s="5" t="s">
        <v>115</v>
      </c>
      <c r="AD82" s="5" t="s">
        <v>115</v>
      </c>
      <c r="AE82" s="32" t="s">
        <v>115</v>
      </c>
      <c r="AF82" s="31" t="s">
        <v>1902</v>
      </c>
      <c r="AG82" s="5">
        <v>57</v>
      </c>
      <c r="AH82" s="5">
        <v>57</v>
      </c>
      <c r="AI82" s="5">
        <v>114</v>
      </c>
      <c r="AJ82" s="5">
        <v>114</v>
      </c>
      <c r="AK82" s="32" t="s">
        <v>1232</v>
      </c>
      <c r="AL82" s="27"/>
    </row>
    <row r="83" spans="1:38" ht="13.5" customHeight="1" x14ac:dyDescent="0.25">
      <c r="A83" s="3">
        <v>29</v>
      </c>
      <c r="B83" s="60" t="s">
        <v>40</v>
      </c>
      <c r="C83" s="60" t="s">
        <v>479</v>
      </c>
      <c r="D83" s="60" t="s">
        <v>16</v>
      </c>
      <c r="E83" s="60" t="s">
        <v>192</v>
      </c>
      <c r="F83" s="64">
        <v>45945</v>
      </c>
      <c r="G83" s="13">
        <v>46031</v>
      </c>
      <c r="H83" s="31" t="s">
        <v>705</v>
      </c>
      <c r="I83" s="5">
        <v>100</v>
      </c>
      <c r="J83" s="5" t="s">
        <v>95</v>
      </c>
      <c r="K83" s="5" t="s">
        <v>659</v>
      </c>
      <c r="L83" s="5" t="s">
        <v>659</v>
      </c>
      <c r="M83" s="5" t="s">
        <v>659</v>
      </c>
      <c r="N83" s="5" t="s">
        <v>690</v>
      </c>
      <c r="O83" s="5">
        <v>355</v>
      </c>
      <c r="P83" s="5" t="s">
        <v>92</v>
      </c>
      <c r="Q83" s="5" t="s">
        <v>690</v>
      </c>
      <c r="R83" s="5">
        <v>685</v>
      </c>
      <c r="S83" s="32" t="s">
        <v>92</v>
      </c>
      <c r="T83" s="31" t="s">
        <v>202</v>
      </c>
      <c r="U83" s="5">
        <v>148</v>
      </c>
      <c r="V83" s="5" t="s">
        <v>98</v>
      </c>
      <c r="W83" s="5" t="s">
        <v>202</v>
      </c>
      <c r="X83" s="5">
        <v>148</v>
      </c>
      <c r="Y83" s="5" t="s">
        <v>98</v>
      </c>
      <c r="Z83" s="5" t="s">
        <v>701</v>
      </c>
      <c r="AA83" s="5">
        <v>680.91</v>
      </c>
      <c r="AB83" s="5" t="s">
        <v>706</v>
      </c>
      <c r="AC83" s="5" t="s">
        <v>702</v>
      </c>
      <c r="AD83" s="5">
        <v>703</v>
      </c>
      <c r="AE83" s="32" t="s">
        <v>703</v>
      </c>
      <c r="AF83" s="31" t="s">
        <v>707</v>
      </c>
      <c r="AG83" s="5">
        <v>49.99</v>
      </c>
      <c r="AH83" s="5">
        <v>49.99</v>
      </c>
      <c r="AI83" s="5">
        <v>99.98</v>
      </c>
      <c r="AJ83" s="5">
        <v>99.98</v>
      </c>
      <c r="AK83" s="32" t="s">
        <v>694</v>
      </c>
      <c r="AL83" s="27"/>
    </row>
    <row r="84" spans="1:38" ht="13.5" customHeight="1" x14ac:dyDescent="0.25">
      <c r="A84" s="3">
        <v>29</v>
      </c>
      <c r="B84" s="60"/>
      <c r="C84" s="60"/>
      <c r="D84" s="60"/>
      <c r="E84" s="60"/>
      <c r="F84" s="64"/>
      <c r="G84" s="13">
        <v>46035</v>
      </c>
      <c r="H84" s="31" t="s">
        <v>708</v>
      </c>
      <c r="I84" s="5">
        <v>97</v>
      </c>
      <c r="J84" s="5" t="s">
        <v>95</v>
      </c>
      <c r="K84" s="5" t="s">
        <v>659</v>
      </c>
      <c r="L84" s="5" t="s">
        <v>659</v>
      </c>
      <c r="M84" s="5" t="s">
        <v>659</v>
      </c>
      <c r="N84" s="5" t="s">
        <v>659</v>
      </c>
      <c r="O84" s="5" t="s">
        <v>659</v>
      </c>
      <c r="P84" s="5" t="s">
        <v>659</v>
      </c>
      <c r="Q84" s="5" t="s">
        <v>659</v>
      </c>
      <c r="R84" s="5" t="s">
        <v>659</v>
      </c>
      <c r="S84" s="32" t="s">
        <v>659</v>
      </c>
      <c r="T84" s="31" t="s">
        <v>692</v>
      </c>
      <c r="U84" s="5">
        <v>128</v>
      </c>
      <c r="V84" s="5" t="s">
        <v>98</v>
      </c>
      <c r="W84" s="5" t="s">
        <v>692</v>
      </c>
      <c r="X84" s="5">
        <v>128</v>
      </c>
      <c r="Y84" s="5" t="s">
        <v>98</v>
      </c>
      <c r="Z84" s="5" t="s">
        <v>692</v>
      </c>
      <c r="AA84" s="5">
        <v>299.62</v>
      </c>
      <c r="AB84" s="5" t="s">
        <v>700</v>
      </c>
      <c r="AC84" s="5" t="s">
        <v>692</v>
      </c>
      <c r="AD84" s="5">
        <v>599.25</v>
      </c>
      <c r="AE84" s="32" t="s">
        <v>700</v>
      </c>
      <c r="AF84" s="31" t="s">
        <v>707</v>
      </c>
      <c r="AG84" s="5">
        <v>44.99</v>
      </c>
      <c r="AH84" s="5">
        <v>44.99</v>
      </c>
      <c r="AI84" s="5">
        <v>89.98</v>
      </c>
      <c r="AJ84" s="5">
        <v>89.98</v>
      </c>
      <c r="AK84" s="32" t="s">
        <v>694</v>
      </c>
      <c r="AL84" s="27"/>
    </row>
    <row r="85" spans="1:38" ht="13.5" customHeight="1" x14ac:dyDescent="0.25">
      <c r="A85" s="3">
        <v>29</v>
      </c>
      <c r="B85" s="60"/>
      <c r="C85" s="60"/>
      <c r="D85" s="60"/>
      <c r="E85" s="60"/>
      <c r="F85" s="64"/>
      <c r="G85" s="13">
        <v>46039</v>
      </c>
      <c r="H85" s="31" t="s">
        <v>709</v>
      </c>
      <c r="I85" s="5">
        <v>111</v>
      </c>
      <c r="J85" s="5" t="s">
        <v>95</v>
      </c>
      <c r="K85" s="5" t="s">
        <v>659</v>
      </c>
      <c r="L85" s="5" t="s">
        <v>659</v>
      </c>
      <c r="M85" s="5" t="s">
        <v>659</v>
      </c>
      <c r="N85" s="5" t="s">
        <v>659</v>
      </c>
      <c r="O85" s="5" t="s">
        <v>659</v>
      </c>
      <c r="P85" s="5" t="s">
        <v>659</v>
      </c>
      <c r="Q85" s="5" t="s">
        <v>659</v>
      </c>
      <c r="R85" s="5" t="s">
        <v>659</v>
      </c>
      <c r="S85" s="32" t="s">
        <v>659</v>
      </c>
      <c r="T85" s="31" t="s">
        <v>692</v>
      </c>
      <c r="U85" s="5">
        <v>128</v>
      </c>
      <c r="V85" s="5" t="s">
        <v>98</v>
      </c>
      <c r="W85" s="5" t="s">
        <v>692</v>
      </c>
      <c r="X85" s="5">
        <v>128</v>
      </c>
      <c r="Y85" s="5" t="s">
        <v>98</v>
      </c>
      <c r="Z85" s="5" t="s">
        <v>692</v>
      </c>
      <c r="AA85" s="5">
        <v>299.62</v>
      </c>
      <c r="AB85" s="5" t="s">
        <v>700</v>
      </c>
      <c r="AC85" s="5" t="s">
        <v>692</v>
      </c>
      <c r="AD85" s="5">
        <v>563.1</v>
      </c>
      <c r="AE85" s="32" t="s">
        <v>98</v>
      </c>
      <c r="AF85" s="31" t="s">
        <v>707</v>
      </c>
      <c r="AG85" s="5">
        <v>219.3</v>
      </c>
      <c r="AH85" s="5">
        <v>219.3</v>
      </c>
      <c r="AI85" s="5">
        <v>438.6</v>
      </c>
      <c r="AJ85" s="5">
        <v>438.6</v>
      </c>
      <c r="AK85" s="32" t="s">
        <v>694</v>
      </c>
      <c r="AL85" s="27"/>
    </row>
    <row r="86" spans="1:38" ht="13.5" customHeight="1" x14ac:dyDescent="0.25">
      <c r="A86" s="3">
        <v>30</v>
      </c>
      <c r="B86" s="60" t="s">
        <v>8</v>
      </c>
      <c r="C86" s="60" t="s">
        <v>134</v>
      </c>
      <c r="D86" s="60" t="s">
        <v>9</v>
      </c>
      <c r="E86" s="60" t="s">
        <v>135</v>
      </c>
      <c r="F86" s="64">
        <v>45929</v>
      </c>
      <c r="G86" s="13">
        <v>46015</v>
      </c>
      <c r="H86" s="31" t="s">
        <v>659</v>
      </c>
      <c r="I86" s="5" t="s">
        <v>659</v>
      </c>
      <c r="J86" s="5" t="s">
        <v>659</v>
      </c>
      <c r="K86" s="5" t="s">
        <v>659</v>
      </c>
      <c r="L86" s="5" t="s">
        <v>659</v>
      </c>
      <c r="M86" s="5" t="s">
        <v>659</v>
      </c>
      <c r="N86" s="5" t="s">
        <v>659</v>
      </c>
      <c r="O86" s="5" t="s">
        <v>659</v>
      </c>
      <c r="P86" s="5" t="s">
        <v>659</v>
      </c>
      <c r="Q86" s="5" t="s">
        <v>659</v>
      </c>
      <c r="R86" s="5" t="s">
        <v>659</v>
      </c>
      <c r="S86" s="32" t="s">
        <v>659</v>
      </c>
      <c r="T86" s="31" t="s">
        <v>142</v>
      </c>
      <c r="U86" s="5">
        <v>75</v>
      </c>
      <c r="V86" s="5" t="s">
        <v>102</v>
      </c>
      <c r="W86" s="5" t="s">
        <v>142</v>
      </c>
      <c r="X86" s="5">
        <v>75</v>
      </c>
      <c r="Y86" s="5" t="s">
        <v>102</v>
      </c>
      <c r="Z86" s="5" t="s">
        <v>142</v>
      </c>
      <c r="AA86" s="5">
        <v>198</v>
      </c>
      <c r="AB86" s="5" t="s">
        <v>98</v>
      </c>
      <c r="AC86" s="5" t="s">
        <v>142</v>
      </c>
      <c r="AD86" s="5">
        <v>648</v>
      </c>
      <c r="AE86" s="32"/>
      <c r="AF86" s="31" t="s">
        <v>115</v>
      </c>
      <c r="AG86" s="5" t="s">
        <v>115</v>
      </c>
      <c r="AH86" s="5" t="s">
        <v>115</v>
      </c>
      <c r="AI86" s="5" t="s">
        <v>115</v>
      </c>
      <c r="AJ86" s="5" t="s">
        <v>115</v>
      </c>
      <c r="AK86" s="32" t="s">
        <v>115</v>
      </c>
      <c r="AL86" s="27" t="s">
        <v>1702</v>
      </c>
    </row>
    <row r="87" spans="1:38" ht="13.5" customHeight="1" x14ac:dyDescent="0.25">
      <c r="A87" s="3">
        <v>30</v>
      </c>
      <c r="B87" s="60"/>
      <c r="C87" s="60"/>
      <c r="D87" s="60"/>
      <c r="E87" s="60"/>
      <c r="F87" s="65"/>
      <c r="G87" s="13">
        <v>46019</v>
      </c>
      <c r="H87" s="31" t="s">
        <v>659</v>
      </c>
      <c r="I87" s="5" t="s">
        <v>659</v>
      </c>
      <c r="J87" s="5" t="s">
        <v>659</v>
      </c>
      <c r="K87" s="5" t="s">
        <v>659</v>
      </c>
      <c r="L87" s="5" t="s">
        <v>659</v>
      </c>
      <c r="M87" s="5" t="s">
        <v>659</v>
      </c>
      <c r="N87" s="5" t="s">
        <v>659</v>
      </c>
      <c r="O87" s="5" t="s">
        <v>659</v>
      </c>
      <c r="P87" s="5" t="s">
        <v>659</v>
      </c>
      <c r="Q87" s="5" t="s">
        <v>659</v>
      </c>
      <c r="R87" s="5" t="s">
        <v>659</v>
      </c>
      <c r="S87" s="32" t="s">
        <v>659</v>
      </c>
      <c r="T87" s="31" t="s">
        <v>140</v>
      </c>
      <c r="U87" s="5">
        <v>85</v>
      </c>
      <c r="V87" s="5" t="s">
        <v>102</v>
      </c>
      <c r="W87" s="5" t="s">
        <v>140</v>
      </c>
      <c r="X87" s="5">
        <v>85</v>
      </c>
      <c r="Y87" s="5" t="s">
        <v>102</v>
      </c>
      <c r="Z87" s="5" t="s">
        <v>140</v>
      </c>
      <c r="AA87" s="5">
        <v>217</v>
      </c>
      <c r="AB87" s="5" t="s">
        <v>98</v>
      </c>
      <c r="AC87" s="5" t="s">
        <v>140</v>
      </c>
      <c r="AD87" s="5">
        <v>684</v>
      </c>
      <c r="AE87" s="32"/>
      <c r="AF87" s="31" t="s">
        <v>115</v>
      </c>
      <c r="AG87" s="5" t="s">
        <v>115</v>
      </c>
      <c r="AH87" s="5" t="s">
        <v>115</v>
      </c>
      <c r="AI87" s="5" t="s">
        <v>115</v>
      </c>
      <c r="AJ87" s="5" t="s">
        <v>115</v>
      </c>
      <c r="AK87" s="32" t="s">
        <v>115</v>
      </c>
      <c r="AL87" s="27" t="s">
        <v>1702</v>
      </c>
    </row>
    <row r="88" spans="1:38" ht="13.5" customHeight="1" x14ac:dyDescent="0.25">
      <c r="A88" s="3">
        <v>30</v>
      </c>
      <c r="B88" s="60"/>
      <c r="C88" s="60"/>
      <c r="D88" s="60"/>
      <c r="E88" s="60"/>
      <c r="F88" s="65"/>
      <c r="G88" s="13">
        <v>46023</v>
      </c>
      <c r="H88" s="31" t="s">
        <v>659</v>
      </c>
      <c r="I88" s="5" t="s">
        <v>659</v>
      </c>
      <c r="J88" s="5" t="s">
        <v>659</v>
      </c>
      <c r="K88" s="5" t="s">
        <v>659</v>
      </c>
      <c r="L88" s="5" t="s">
        <v>659</v>
      </c>
      <c r="M88" s="5" t="s">
        <v>659</v>
      </c>
      <c r="N88" s="5" t="s">
        <v>659</v>
      </c>
      <c r="O88" s="5" t="s">
        <v>659</v>
      </c>
      <c r="P88" s="5" t="s">
        <v>659</v>
      </c>
      <c r="Q88" s="5" t="s">
        <v>659</v>
      </c>
      <c r="R88" s="5" t="s">
        <v>659</v>
      </c>
      <c r="S88" s="32" t="s">
        <v>659</v>
      </c>
      <c r="T88" s="31" t="s">
        <v>137</v>
      </c>
      <c r="U88" s="5">
        <v>77</v>
      </c>
      <c r="V88" s="5" t="s">
        <v>102</v>
      </c>
      <c r="W88" s="5" t="s">
        <v>137</v>
      </c>
      <c r="X88" s="5">
        <v>77</v>
      </c>
      <c r="Y88" s="5" t="s">
        <v>102</v>
      </c>
      <c r="Z88" s="5" t="s">
        <v>137</v>
      </c>
      <c r="AA88" s="5">
        <v>226</v>
      </c>
      <c r="AB88" s="5" t="s">
        <v>98</v>
      </c>
      <c r="AC88" s="5" t="s">
        <v>137</v>
      </c>
      <c r="AD88" s="5">
        <v>684</v>
      </c>
      <c r="AE88" s="32"/>
      <c r="AF88" s="31" t="s">
        <v>115</v>
      </c>
      <c r="AG88" s="5" t="s">
        <v>115</v>
      </c>
      <c r="AH88" s="5" t="s">
        <v>115</v>
      </c>
      <c r="AI88" s="5" t="s">
        <v>115</v>
      </c>
      <c r="AJ88" s="5" t="s">
        <v>115</v>
      </c>
      <c r="AK88" s="32" t="s">
        <v>115</v>
      </c>
      <c r="AL88" s="27" t="s">
        <v>1702</v>
      </c>
    </row>
    <row r="89" spans="1:38" ht="13.5" customHeight="1" x14ac:dyDescent="0.25">
      <c r="A89" s="3">
        <v>31</v>
      </c>
      <c r="B89" s="60" t="s">
        <v>77</v>
      </c>
      <c r="C89" s="60" t="s">
        <v>776</v>
      </c>
      <c r="D89" s="60" t="s">
        <v>779</v>
      </c>
      <c r="E89" s="60" t="s">
        <v>780</v>
      </c>
      <c r="F89" s="64">
        <v>45948</v>
      </c>
      <c r="G89" s="13">
        <v>46036</v>
      </c>
      <c r="H89" s="31" t="s">
        <v>782</v>
      </c>
      <c r="I89" s="5">
        <v>116</v>
      </c>
      <c r="J89" s="5" t="s">
        <v>600</v>
      </c>
      <c r="K89" s="5" t="s">
        <v>782</v>
      </c>
      <c r="L89" s="5">
        <v>116</v>
      </c>
      <c r="M89" s="5" t="s">
        <v>600</v>
      </c>
      <c r="N89" s="5" t="s">
        <v>782</v>
      </c>
      <c r="O89" s="5">
        <v>277</v>
      </c>
      <c r="P89" s="5" t="s">
        <v>600</v>
      </c>
      <c r="Q89" s="5" t="s">
        <v>782</v>
      </c>
      <c r="R89" s="5">
        <v>527</v>
      </c>
      <c r="S89" s="32" t="s">
        <v>196</v>
      </c>
      <c r="T89" s="31" t="s">
        <v>115</v>
      </c>
      <c r="U89" s="5" t="s">
        <v>115</v>
      </c>
      <c r="V89" s="5" t="s">
        <v>115</v>
      </c>
      <c r="W89" s="5" t="s">
        <v>115</v>
      </c>
      <c r="X89" s="5" t="s">
        <v>115</v>
      </c>
      <c r="Y89" s="5" t="s">
        <v>115</v>
      </c>
      <c r="Z89" s="5" t="s">
        <v>115</v>
      </c>
      <c r="AA89" s="5" t="s">
        <v>115</v>
      </c>
      <c r="AB89" s="5" t="s">
        <v>115</v>
      </c>
      <c r="AC89" s="5" t="s">
        <v>115</v>
      </c>
      <c r="AD89" s="5" t="s">
        <v>115</v>
      </c>
      <c r="AE89" s="32" t="s">
        <v>115</v>
      </c>
      <c r="AF89" s="31" t="s">
        <v>115</v>
      </c>
      <c r="AG89" s="5" t="s">
        <v>115</v>
      </c>
      <c r="AH89" s="5" t="s">
        <v>115</v>
      </c>
      <c r="AI89" s="5" t="s">
        <v>115</v>
      </c>
      <c r="AJ89" s="5" t="s">
        <v>115</v>
      </c>
      <c r="AK89" s="32" t="s">
        <v>115</v>
      </c>
      <c r="AL89" s="27" t="s">
        <v>1703</v>
      </c>
    </row>
    <row r="90" spans="1:38" ht="13.5" customHeight="1" x14ac:dyDescent="0.25">
      <c r="A90" s="3">
        <v>31</v>
      </c>
      <c r="B90" s="60"/>
      <c r="C90" s="60"/>
      <c r="D90" s="60"/>
      <c r="E90" s="60"/>
      <c r="F90" s="64"/>
      <c r="G90" s="13">
        <v>46040</v>
      </c>
      <c r="H90" s="31" t="s">
        <v>783</v>
      </c>
      <c r="I90" s="5">
        <v>22</v>
      </c>
      <c r="J90" s="5" t="s">
        <v>204</v>
      </c>
      <c r="K90" s="5" t="s">
        <v>783</v>
      </c>
      <c r="L90" s="5">
        <v>36</v>
      </c>
      <c r="M90" s="5" t="s">
        <v>204</v>
      </c>
      <c r="N90" s="5" t="s">
        <v>783</v>
      </c>
      <c r="O90" s="5">
        <v>67</v>
      </c>
      <c r="P90" s="5" t="s">
        <v>204</v>
      </c>
      <c r="Q90" s="5" t="s">
        <v>783</v>
      </c>
      <c r="R90" s="5">
        <v>142</v>
      </c>
      <c r="S90" s="32" t="s">
        <v>204</v>
      </c>
      <c r="T90" s="31" t="s">
        <v>115</v>
      </c>
      <c r="U90" s="5" t="s">
        <v>115</v>
      </c>
      <c r="V90" s="5" t="s">
        <v>115</v>
      </c>
      <c r="W90" s="5" t="s">
        <v>115</v>
      </c>
      <c r="X90" s="5" t="s">
        <v>115</v>
      </c>
      <c r="Y90" s="5" t="s">
        <v>115</v>
      </c>
      <c r="Z90" s="5" t="s">
        <v>115</v>
      </c>
      <c r="AA90" s="5" t="s">
        <v>115</v>
      </c>
      <c r="AB90" s="5" t="s">
        <v>115</v>
      </c>
      <c r="AC90" s="5" t="s">
        <v>115</v>
      </c>
      <c r="AD90" s="5" t="s">
        <v>115</v>
      </c>
      <c r="AE90" s="32" t="s">
        <v>115</v>
      </c>
      <c r="AF90" s="31" t="s">
        <v>115</v>
      </c>
      <c r="AG90" s="5" t="s">
        <v>115</v>
      </c>
      <c r="AH90" s="5" t="s">
        <v>115</v>
      </c>
      <c r="AI90" s="5" t="s">
        <v>115</v>
      </c>
      <c r="AJ90" s="5" t="s">
        <v>115</v>
      </c>
      <c r="AK90" s="32" t="s">
        <v>115</v>
      </c>
      <c r="AL90" s="27" t="s">
        <v>1703</v>
      </c>
    </row>
    <row r="91" spans="1:38" ht="13.5" customHeight="1" x14ac:dyDescent="0.25">
      <c r="A91" s="3">
        <v>31</v>
      </c>
      <c r="B91" s="60"/>
      <c r="C91" s="60"/>
      <c r="D91" s="60"/>
      <c r="E91" s="60"/>
      <c r="F91" s="64"/>
      <c r="G91" s="13">
        <v>46044</v>
      </c>
      <c r="H91" s="31" t="s">
        <v>783</v>
      </c>
      <c r="I91" s="5">
        <v>40</v>
      </c>
      <c r="J91" s="5" t="s">
        <v>95</v>
      </c>
      <c r="K91" s="5" t="s">
        <v>783</v>
      </c>
      <c r="L91" s="5">
        <v>59</v>
      </c>
      <c r="M91" s="5" t="s">
        <v>95</v>
      </c>
      <c r="N91" s="5" t="s">
        <v>783</v>
      </c>
      <c r="O91" s="5">
        <v>110</v>
      </c>
      <c r="P91" s="5" t="s">
        <v>95</v>
      </c>
      <c r="Q91" s="5" t="s">
        <v>783</v>
      </c>
      <c r="R91" s="5">
        <v>251</v>
      </c>
      <c r="S91" s="32" t="s">
        <v>95</v>
      </c>
      <c r="T91" s="31" t="s">
        <v>115</v>
      </c>
      <c r="U91" s="5" t="s">
        <v>115</v>
      </c>
      <c r="V91" s="5" t="s">
        <v>115</v>
      </c>
      <c r="W91" s="5" t="s">
        <v>115</v>
      </c>
      <c r="X91" s="5" t="s">
        <v>115</v>
      </c>
      <c r="Y91" s="5" t="s">
        <v>115</v>
      </c>
      <c r="Z91" s="5" t="s">
        <v>115</v>
      </c>
      <c r="AA91" s="5" t="s">
        <v>115</v>
      </c>
      <c r="AB91" s="5" t="s">
        <v>115</v>
      </c>
      <c r="AC91" s="5" t="s">
        <v>115</v>
      </c>
      <c r="AD91" s="5" t="s">
        <v>115</v>
      </c>
      <c r="AE91" s="32" t="s">
        <v>115</v>
      </c>
      <c r="AF91" s="31" t="s">
        <v>115</v>
      </c>
      <c r="AG91" s="5" t="s">
        <v>115</v>
      </c>
      <c r="AH91" s="5" t="s">
        <v>115</v>
      </c>
      <c r="AI91" s="5" t="s">
        <v>115</v>
      </c>
      <c r="AJ91" s="5" t="s">
        <v>115</v>
      </c>
      <c r="AK91" s="32" t="s">
        <v>115</v>
      </c>
      <c r="AL91" s="27" t="s">
        <v>1703</v>
      </c>
    </row>
    <row r="92" spans="1:38" ht="13.5" customHeight="1" x14ac:dyDescent="0.25">
      <c r="A92" s="3">
        <v>32</v>
      </c>
      <c r="B92" s="60" t="s">
        <v>65</v>
      </c>
      <c r="C92" s="60" t="s">
        <v>87</v>
      </c>
      <c r="D92" s="60" t="s">
        <v>66</v>
      </c>
      <c r="E92" s="60" t="s">
        <v>87</v>
      </c>
      <c r="F92" s="64">
        <v>45941</v>
      </c>
      <c r="G92" s="13">
        <v>45664</v>
      </c>
      <c r="H92" s="31" t="s">
        <v>143</v>
      </c>
      <c r="I92" s="5">
        <v>141.99</v>
      </c>
      <c r="J92" s="5" t="s">
        <v>98</v>
      </c>
      <c r="K92" s="5" t="s">
        <v>144</v>
      </c>
      <c r="L92" s="5">
        <v>141.99</v>
      </c>
      <c r="M92" s="5" t="s">
        <v>98</v>
      </c>
      <c r="N92" s="5" t="s">
        <v>659</v>
      </c>
      <c r="O92" s="5" t="s">
        <v>659</v>
      </c>
      <c r="P92" s="5" t="s">
        <v>659</v>
      </c>
      <c r="Q92" s="5" t="s">
        <v>659</v>
      </c>
      <c r="R92" s="5" t="s">
        <v>659</v>
      </c>
      <c r="S92" s="32" t="s">
        <v>659</v>
      </c>
      <c r="T92" s="31" t="s">
        <v>145</v>
      </c>
      <c r="U92" s="5">
        <v>160</v>
      </c>
      <c r="V92" s="5" t="s">
        <v>104</v>
      </c>
      <c r="W92" s="5" t="s">
        <v>145</v>
      </c>
      <c r="X92" s="5">
        <v>184</v>
      </c>
      <c r="Y92" s="5" t="s">
        <v>98</v>
      </c>
      <c r="Z92" s="5" t="s">
        <v>145</v>
      </c>
      <c r="AA92" s="5">
        <v>359.78</v>
      </c>
      <c r="AB92" s="5" t="s">
        <v>104</v>
      </c>
      <c r="AC92" s="5" t="s">
        <v>145</v>
      </c>
      <c r="AD92" s="5">
        <v>743.96</v>
      </c>
      <c r="AE92" s="32" t="s">
        <v>96</v>
      </c>
      <c r="AF92" s="31" t="s">
        <v>146</v>
      </c>
      <c r="AG92" s="5">
        <v>82.8</v>
      </c>
      <c r="AH92" s="5">
        <v>82.8</v>
      </c>
      <c r="AI92" s="5">
        <v>165.6</v>
      </c>
      <c r="AJ92" s="5">
        <v>205.8</v>
      </c>
      <c r="AK92" s="32" t="s">
        <v>147</v>
      </c>
      <c r="AL92" s="27"/>
    </row>
    <row r="93" spans="1:38" ht="13.5" customHeight="1" x14ac:dyDescent="0.25">
      <c r="A93" s="3">
        <v>32</v>
      </c>
      <c r="B93" s="60"/>
      <c r="C93" s="60"/>
      <c r="D93" s="60"/>
      <c r="E93" s="60"/>
      <c r="F93" s="65"/>
      <c r="G93" s="13">
        <v>45668</v>
      </c>
      <c r="H93" s="31" t="s">
        <v>144</v>
      </c>
      <c r="I93" s="5">
        <v>57.99</v>
      </c>
      <c r="J93" s="5" t="s">
        <v>98</v>
      </c>
      <c r="K93" s="5" t="s">
        <v>144</v>
      </c>
      <c r="L93" s="5">
        <v>57.99</v>
      </c>
      <c r="M93" s="5" t="s">
        <v>98</v>
      </c>
      <c r="N93" s="5" t="s">
        <v>144</v>
      </c>
      <c r="O93" s="5">
        <v>246.28</v>
      </c>
      <c r="P93" s="5" t="s">
        <v>148</v>
      </c>
      <c r="Q93" s="5" t="s">
        <v>143</v>
      </c>
      <c r="R93" s="5">
        <v>440.64</v>
      </c>
      <c r="S93" s="32" t="s">
        <v>148</v>
      </c>
      <c r="T93" s="31" t="s">
        <v>115</v>
      </c>
      <c r="U93" s="5" t="s">
        <v>115</v>
      </c>
      <c r="V93" s="5" t="s">
        <v>115</v>
      </c>
      <c r="W93" s="5" t="s">
        <v>115</v>
      </c>
      <c r="X93" s="5" t="s">
        <v>115</v>
      </c>
      <c r="Y93" s="5" t="s">
        <v>115</v>
      </c>
      <c r="Z93" s="5" t="s">
        <v>115</v>
      </c>
      <c r="AA93" s="5" t="s">
        <v>115</v>
      </c>
      <c r="AB93" s="5" t="s">
        <v>115</v>
      </c>
      <c r="AC93" s="5" t="s">
        <v>115</v>
      </c>
      <c r="AD93" s="5" t="s">
        <v>115</v>
      </c>
      <c r="AE93" s="32" t="s">
        <v>115</v>
      </c>
      <c r="AF93" s="31" t="s">
        <v>149</v>
      </c>
      <c r="AG93" s="5">
        <v>71.8</v>
      </c>
      <c r="AH93" s="5">
        <v>71.8</v>
      </c>
      <c r="AI93" s="5">
        <v>143.6</v>
      </c>
      <c r="AJ93" s="5">
        <v>175.2</v>
      </c>
      <c r="AK93" s="32" t="s">
        <v>147</v>
      </c>
      <c r="AL93" s="27" t="s">
        <v>1700</v>
      </c>
    </row>
    <row r="94" spans="1:38" ht="13.5" customHeight="1" x14ac:dyDescent="0.25">
      <c r="A94" s="3">
        <v>32</v>
      </c>
      <c r="B94" s="60"/>
      <c r="C94" s="60"/>
      <c r="D94" s="60"/>
      <c r="E94" s="60"/>
      <c r="F94" s="65"/>
      <c r="G94" s="13">
        <v>45672</v>
      </c>
      <c r="H94" s="31" t="s">
        <v>659</v>
      </c>
      <c r="I94" s="5" t="s">
        <v>659</v>
      </c>
      <c r="J94" s="5" t="s">
        <v>659</v>
      </c>
      <c r="K94" s="5" t="s">
        <v>150</v>
      </c>
      <c r="L94" s="5">
        <v>56.99</v>
      </c>
      <c r="M94" s="5" t="s">
        <v>98</v>
      </c>
      <c r="N94" s="5" t="s">
        <v>659</v>
      </c>
      <c r="O94" s="5" t="s">
        <v>659</v>
      </c>
      <c r="P94" s="5" t="s">
        <v>659</v>
      </c>
      <c r="Q94" s="5" t="s">
        <v>659</v>
      </c>
      <c r="R94" s="5" t="s">
        <v>659</v>
      </c>
      <c r="S94" s="32" t="s">
        <v>659</v>
      </c>
      <c r="T94" s="31" t="s">
        <v>145</v>
      </c>
      <c r="U94" s="5">
        <v>46.99</v>
      </c>
      <c r="V94" s="5" t="s">
        <v>95</v>
      </c>
      <c r="W94" s="5" t="s">
        <v>145</v>
      </c>
      <c r="X94" s="5">
        <v>72.19</v>
      </c>
      <c r="Y94" s="5" t="s">
        <v>98</v>
      </c>
      <c r="Z94" s="5" t="s">
        <v>145</v>
      </c>
      <c r="AA94" s="5">
        <v>128.42000000000002</v>
      </c>
      <c r="AB94" s="5" t="s">
        <v>104</v>
      </c>
      <c r="AC94" s="5" t="s">
        <v>145</v>
      </c>
      <c r="AD94" s="5">
        <v>291.95999999999998</v>
      </c>
      <c r="AE94" s="32" t="s">
        <v>96</v>
      </c>
      <c r="AF94" s="31" t="s">
        <v>146</v>
      </c>
      <c r="AG94" s="5">
        <v>81.8</v>
      </c>
      <c r="AH94" s="5">
        <v>81.8</v>
      </c>
      <c r="AI94" s="5">
        <v>163.6</v>
      </c>
      <c r="AJ94" s="5">
        <v>239</v>
      </c>
      <c r="AK94" s="32" t="s">
        <v>147</v>
      </c>
      <c r="AL94" s="27"/>
    </row>
    <row r="95" spans="1:38" ht="13.5" customHeight="1" x14ac:dyDescent="0.25">
      <c r="A95" s="3">
        <v>33</v>
      </c>
      <c r="B95" s="60" t="s">
        <v>19</v>
      </c>
      <c r="C95" s="60" t="s">
        <v>87</v>
      </c>
      <c r="D95" s="60" t="s">
        <v>30</v>
      </c>
      <c r="E95" s="60" t="s">
        <v>841</v>
      </c>
      <c r="F95" s="64">
        <v>45957</v>
      </c>
      <c r="G95" s="13">
        <v>46045</v>
      </c>
      <c r="H95" s="31" t="s">
        <v>659</v>
      </c>
      <c r="I95" s="5" t="s">
        <v>659</v>
      </c>
      <c r="J95" s="5" t="s">
        <v>659</v>
      </c>
      <c r="K95" s="5" t="s">
        <v>659</v>
      </c>
      <c r="L95" s="5" t="s">
        <v>659</v>
      </c>
      <c r="M95" s="5" t="s">
        <v>659</v>
      </c>
      <c r="N95" s="5" t="s">
        <v>659</v>
      </c>
      <c r="O95" s="5" t="s">
        <v>659</v>
      </c>
      <c r="P95" s="5" t="s">
        <v>659</v>
      </c>
      <c r="Q95" s="5" t="s">
        <v>659</v>
      </c>
      <c r="R95" s="5" t="s">
        <v>659</v>
      </c>
      <c r="S95" s="32" t="s">
        <v>659</v>
      </c>
      <c r="T95" s="31" t="s">
        <v>1227</v>
      </c>
      <c r="U95" s="5">
        <v>16</v>
      </c>
      <c r="V95" s="5" t="s">
        <v>735</v>
      </c>
      <c r="W95" s="5" t="s">
        <v>1227</v>
      </c>
      <c r="X95" s="5">
        <v>36.79</v>
      </c>
      <c r="Y95" s="5" t="s">
        <v>847</v>
      </c>
      <c r="Z95" s="5" t="s">
        <v>1227</v>
      </c>
      <c r="AA95" s="5">
        <v>95.33</v>
      </c>
      <c r="AB95" s="5" t="s">
        <v>89</v>
      </c>
      <c r="AC95" s="5" t="s">
        <v>1227</v>
      </c>
      <c r="AD95" s="5">
        <v>255.61</v>
      </c>
      <c r="AE95" s="32" t="s">
        <v>89</v>
      </c>
      <c r="AF95" s="31" t="s">
        <v>1225</v>
      </c>
      <c r="AG95" s="5">
        <v>82.6</v>
      </c>
      <c r="AH95" s="5">
        <v>82.6</v>
      </c>
      <c r="AI95" s="5">
        <v>149.19999999999999</v>
      </c>
      <c r="AJ95" s="5">
        <v>165.2</v>
      </c>
      <c r="AK95" s="32" t="s">
        <v>139</v>
      </c>
      <c r="AL95" s="27"/>
    </row>
    <row r="96" spans="1:38" ht="13.5" customHeight="1" x14ac:dyDescent="0.25">
      <c r="A96" s="3">
        <v>33</v>
      </c>
      <c r="B96" s="60"/>
      <c r="C96" s="60"/>
      <c r="D96" s="60"/>
      <c r="E96" s="60"/>
      <c r="F96" s="64"/>
      <c r="G96" s="13">
        <v>46049</v>
      </c>
      <c r="H96" s="31" t="s">
        <v>1228</v>
      </c>
      <c r="I96" s="5">
        <v>50</v>
      </c>
      <c r="J96" s="5" t="s">
        <v>88</v>
      </c>
      <c r="K96" s="5" t="s">
        <v>1229</v>
      </c>
      <c r="L96" s="5">
        <v>99</v>
      </c>
      <c r="M96" s="5" t="s">
        <v>109</v>
      </c>
      <c r="N96" s="5" t="s">
        <v>1228</v>
      </c>
      <c r="O96" s="5">
        <v>185.64</v>
      </c>
      <c r="P96" s="5" t="s">
        <v>88</v>
      </c>
      <c r="Q96" s="5" t="s">
        <v>1230</v>
      </c>
      <c r="R96" s="5">
        <v>381.01</v>
      </c>
      <c r="S96" s="32" t="s">
        <v>88</v>
      </c>
      <c r="T96" s="31" t="s">
        <v>115</v>
      </c>
      <c r="U96" s="5" t="s">
        <v>115</v>
      </c>
      <c r="V96" s="5" t="s">
        <v>115</v>
      </c>
      <c r="W96" s="5" t="s">
        <v>115</v>
      </c>
      <c r="X96" s="5" t="s">
        <v>115</v>
      </c>
      <c r="Y96" s="5" t="s">
        <v>115</v>
      </c>
      <c r="Z96" s="5" t="s">
        <v>115</v>
      </c>
      <c r="AA96" s="5" t="s">
        <v>115</v>
      </c>
      <c r="AB96" s="5" t="s">
        <v>115</v>
      </c>
      <c r="AC96" s="5" t="s">
        <v>115</v>
      </c>
      <c r="AD96" s="5" t="s">
        <v>115</v>
      </c>
      <c r="AE96" s="32" t="s">
        <v>115</v>
      </c>
      <c r="AF96" s="31" t="s">
        <v>1225</v>
      </c>
      <c r="AG96" s="5">
        <v>82.6</v>
      </c>
      <c r="AH96" s="5">
        <v>82.6</v>
      </c>
      <c r="AI96" s="5">
        <v>149.19999999999999</v>
      </c>
      <c r="AJ96" s="5">
        <v>165.2</v>
      </c>
      <c r="AK96" s="32" t="s">
        <v>139</v>
      </c>
      <c r="AL96" s="27" t="s">
        <v>1700</v>
      </c>
    </row>
    <row r="97" spans="1:38" ht="13.5" customHeight="1" x14ac:dyDescent="0.25">
      <c r="A97" s="3">
        <v>33</v>
      </c>
      <c r="B97" s="60"/>
      <c r="C97" s="60"/>
      <c r="D97" s="60"/>
      <c r="E97" s="60"/>
      <c r="F97" s="64"/>
      <c r="G97" s="13">
        <v>46053</v>
      </c>
      <c r="H97" s="31" t="s">
        <v>659</v>
      </c>
      <c r="I97" s="5" t="s">
        <v>659</v>
      </c>
      <c r="J97" s="5" t="s">
        <v>659</v>
      </c>
      <c r="K97" s="5" t="s">
        <v>659</v>
      </c>
      <c r="L97" s="5" t="s">
        <v>659</v>
      </c>
      <c r="M97" s="5" t="s">
        <v>659</v>
      </c>
      <c r="N97" s="5" t="s">
        <v>659</v>
      </c>
      <c r="O97" s="5" t="s">
        <v>659</v>
      </c>
      <c r="P97" s="5" t="s">
        <v>659</v>
      </c>
      <c r="Q97" s="5" t="s">
        <v>659</v>
      </c>
      <c r="R97" s="5" t="s">
        <v>659</v>
      </c>
      <c r="S97" s="32" t="s">
        <v>659</v>
      </c>
      <c r="T97" s="31" t="s">
        <v>1226</v>
      </c>
      <c r="U97" s="5">
        <v>20</v>
      </c>
      <c r="V97" s="5" t="s">
        <v>104</v>
      </c>
      <c r="W97" s="5" t="s">
        <v>1226</v>
      </c>
      <c r="X97" s="5">
        <v>42</v>
      </c>
      <c r="Y97" s="5" t="s">
        <v>104</v>
      </c>
      <c r="Z97" s="5" t="s">
        <v>1226</v>
      </c>
      <c r="AA97" s="5">
        <v>92.8</v>
      </c>
      <c r="AB97" s="5" t="s">
        <v>98</v>
      </c>
      <c r="AC97" s="5" t="s">
        <v>1226</v>
      </c>
      <c r="AD97" s="5">
        <v>180</v>
      </c>
      <c r="AE97" s="32" t="s">
        <v>98</v>
      </c>
      <c r="AF97" s="31" t="s">
        <v>1225</v>
      </c>
      <c r="AG97" s="5">
        <v>82.6</v>
      </c>
      <c r="AH97" s="5">
        <v>82.6</v>
      </c>
      <c r="AI97" s="5">
        <v>149.19999999999999</v>
      </c>
      <c r="AJ97" s="5">
        <v>165.2</v>
      </c>
      <c r="AK97" s="32" t="s">
        <v>139</v>
      </c>
      <c r="AL97" s="27"/>
    </row>
    <row r="98" spans="1:38" ht="13.5" customHeight="1" x14ac:dyDescent="0.25">
      <c r="A98" s="3">
        <v>34</v>
      </c>
      <c r="B98" s="60" t="s">
        <v>241</v>
      </c>
      <c r="C98" s="60" t="s">
        <v>242</v>
      </c>
      <c r="D98" s="60" t="s">
        <v>41</v>
      </c>
      <c r="E98" s="60" t="s">
        <v>86</v>
      </c>
      <c r="F98" s="64">
        <v>45936</v>
      </c>
      <c r="G98" s="13">
        <v>46024</v>
      </c>
      <c r="H98" s="31" t="s">
        <v>659</v>
      </c>
      <c r="I98" s="5" t="s">
        <v>659</v>
      </c>
      <c r="J98" s="5" t="s">
        <v>659</v>
      </c>
      <c r="K98" s="5" t="s">
        <v>659</v>
      </c>
      <c r="L98" s="5" t="s">
        <v>659</v>
      </c>
      <c r="M98" s="5" t="s">
        <v>659</v>
      </c>
      <c r="N98" s="5" t="s">
        <v>659</v>
      </c>
      <c r="O98" s="5" t="s">
        <v>659</v>
      </c>
      <c r="P98" s="5" t="s">
        <v>659</v>
      </c>
      <c r="Q98" s="5" t="s">
        <v>659</v>
      </c>
      <c r="R98" s="5" t="s">
        <v>659</v>
      </c>
      <c r="S98" s="32" t="s">
        <v>659</v>
      </c>
      <c r="T98" s="31" t="s">
        <v>246</v>
      </c>
      <c r="U98" s="5">
        <v>58.6</v>
      </c>
      <c r="V98" s="5" t="s">
        <v>231</v>
      </c>
      <c r="W98" s="5" t="s">
        <v>246</v>
      </c>
      <c r="X98" s="5">
        <v>85.6</v>
      </c>
      <c r="Y98" s="5" t="s">
        <v>231</v>
      </c>
      <c r="Z98" s="5" t="s">
        <v>246</v>
      </c>
      <c r="AA98" s="5">
        <v>188.95</v>
      </c>
      <c r="AB98" s="5" t="s">
        <v>194</v>
      </c>
      <c r="AC98" s="5" t="s">
        <v>246</v>
      </c>
      <c r="AD98" s="5">
        <v>409.4</v>
      </c>
      <c r="AE98" s="32" t="s">
        <v>102</v>
      </c>
      <c r="AF98" s="31" t="s">
        <v>247</v>
      </c>
      <c r="AG98" s="5">
        <v>39</v>
      </c>
      <c r="AH98" s="5">
        <v>39</v>
      </c>
      <c r="AI98" s="5">
        <v>78</v>
      </c>
      <c r="AJ98" s="5">
        <v>132.6</v>
      </c>
      <c r="AK98" s="32" t="s">
        <v>233</v>
      </c>
      <c r="AL98" s="27"/>
    </row>
    <row r="99" spans="1:38" ht="13.5" customHeight="1" x14ac:dyDescent="0.25">
      <c r="A99" s="3">
        <v>34</v>
      </c>
      <c r="B99" s="60"/>
      <c r="C99" s="60"/>
      <c r="D99" s="60"/>
      <c r="E99" s="60"/>
      <c r="F99" s="65"/>
      <c r="G99" s="13">
        <v>46028</v>
      </c>
      <c r="H99" s="31" t="s">
        <v>1128</v>
      </c>
      <c r="I99" s="5">
        <v>91.25</v>
      </c>
      <c r="J99" s="5" t="s">
        <v>102</v>
      </c>
      <c r="K99" s="5" t="s">
        <v>1128</v>
      </c>
      <c r="L99" s="5">
        <v>91.25</v>
      </c>
      <c r="M99" s="5" t="s">
        <v>102</v>
      </c>
      <c r="N99" s="5" t="s">
        <v>1129</v>
      </c>
      <c r="O99" s="5">
        <v>220</v>
      </c>
      <c r="P99" s="5" t="s">
        <v>102</v>
      </c>
      <c r="Q99" s="5" t="s">
        <v>1128</v>
      </c>
      <c r="R99" s="5">
        <v>449.4</v>
      </c>
      <c r="S99" s="32" t="s">
        <v>250</v>
      </c>
      <c r="T99" s="31" t="s">
        <v>251</v>
      </c>
      <c r="U99" s="5">
        <v>125</v>
      </c>
      <c r="V99" s="5" t="s">
        <v>102</v>
      </c>
      <c r="W99" s="5" t="s">
        <v>251</v>
      </c>
      <c r="X99" s="5">
        <v>125</v>
      </c>
      <c r="Y99" s="5" t="s">
        <v>102</v>
      </c>
      <c r="Z99" s="5" t="s">
        <v>252</v>
      </c>
      <c r="AA99" s="5">
        <v>397.85</v>
      </c>
      <c r="AB99" s="5" t="s">
        <v>196</v>
      </c>
      <c r="AC99" s="5" t="s">
        <v>251</v>
      </c>
      <c r="AD99" s="5">
        <v>625.4</v>
      </c>
      <c r="AE99" s="32" t="s">
        <v>248</v>
      </c>
      <c r="AF99" s="31" t="s">
        <v>247</v>
      </c>
      <c r="AG99" s="5">
        <v>29</v>
      </c>
      <c r="AH99" s="5">
        <v>29</v>
      </c>
      <c r="AI99" s="5">
        <v>58</v>
      </c>
      <c r="AJ99" s="5">
        <v>98.6</v>
      </c>
      <c r="AK99" s="32" t="s">
        <v>233</v>
      </c>
      <c r="AL99" s="27"/>
    </row>
    <row r="100" spans="1:38" ht="13.5" customHeight="1" x14ac:dyDescent="0.25">
      <c r="A100" s="3">
        <v>34</v>
      </c>
      <c r="B100" s="60"/>
      <c r="C100" s="60"/>
      <c r="D100" s="60"/>
      <c r="E100" s="60"/>
      <c r="F100" s="65"/>
      <c r="G100" s="13">
        <v>46032</v>
      </c>
      <c r="H100" s="31" t="s">
        <v>659</v>
      </c>
      <c r="I100" s="5" t="s">
        <v>659</v>
      </c>
      <c r="J100" s="5" t="s">
        <v>659</v>
      </c>
      <c r="K100" s="5" t="s">
        <v>659</v>
      </c>
      <c r="L100" s="5" t="s">
        <v>659</v>
      </c>
      <c r="M100" s="5" t="s">
        <v>659</v>
      </c>
      <c r="N100" s="5" t="s">
        <v>659</v>
      </c>
      <c r="O100" s="5" t="s">
        <v>659</v>
      </c>
      <c r="P100" s="5" t="s">
        <v>659</v>
      </c>
      <c r="Q100" s="5" t="s">
        <v>659</v>
      </c>
      <c r="R100" s="5" t="s">
        <v>659</v>
      </c>
      <c r="S100" s="32" t="s">
        <v>659</v>
      </c>
      <c r="T100" s="31" t="s">
        <v>253</v>
      </c>
      <c r="U100" s="5">
        <v>83</v>
      </c>
      <c r="V100" s="5" t="s">
        <v>102</v>
      </c>
      <c r="W100" s="5" t="s">
        <v>253</v>
      </c>
      <c r="X100" s="5">
        <v>83</v>
      </c>
      <c r="Y100" s="5" t="s">
        <v>102</v>
      </c>
      <c r="Z100" s="5" t="s">
        <v>253</v>
      </c>
      <c r="AA100" s="5">
        <v>254.7</v>
      </c>
      <c r="AB100" s="5" t="s">
        <v>248</v>
      </c>
      <c r="AC100" s="5" t="s">
        <v>253</v>
      </c>
      <c r="AD100" s="5">
        <v>475.05</v>
      </c>
      <c r="AE100" s="32" t="s">
        <v>248</v>
      </c>
      <c r="AF100" s="31" t="s">
        <v>247</v>
      </c>
      <c r="AG100" s="5">
        <v>29</v>
      </c>
      <c r="AH100" s="5">
        <v>29</v>
      </c>
      <c r="AI100" s="5">
        <v>58</v>
      </c>
      <c r="AJ100" s="5">
        <v>98.6</v>
      </c>
      <c r="AK100" s="32" t="s">
        <v>233</v>
      </c>
      <c r="AL100" s="27"/>
    </row>
    <row r="101" spans="1:38" ht="13.5" customHeight="1" x14ac:dyDescent="0.25">
      <c r="A101" s="3">
        <v>35</v>
      </c>
      <c r="B101" s="60" t="s">
        <v>39</v>
      </c>
      <c r="C101" s="60" t="s">
        <v>87</v>
      </c>
      <c r="D101" s="60" t="s">
        <v>29</v>
      </c>
      <c r="E101" s="60" t="s">
        <v>780</v>
      </c>
      <c r="F101" s="64">
        <v>45963</v>
      </c>
      <c r="G101" s="13">
        <v>46049</v>
      </c>
      <c r="H101" s="31" t="s">
        <v>659</v>
      </c>
      <c r="I101" s="5" t="s">
        <v>659</v>
      </c>
      <c r="J101" s="5" t="s">
        <v>659</v>
      </c>
      <c r="K101" s="5" t="s">
        <v>659</v>
      </c>
      <c r="L101" s="5" t="s">
        <v>659</v>
      </c>
      <c r="M101" s="5" t="s">
        <v>659</v>
      </c>
      <c r="N101" s="5" t="s">
        <v>659</v>
      </c>
      <c r="O101" s="5" t="s">
        <v>659</v>
      </c>
      <c r="P101" s="5" t="s">
        <v>659</v>
      </c>
      <c r="Q101" s="5" t="s">
        <v>659</v>
      </c>
      <c r="R101" s="5" t="s">
        <v>659</v>
      </c>
      <c r="S101" s="32" t="s">
        <v>659</v>
      </c>
      <c r="T101" s="31" t="s">
        <v>1222</v>
      </c>
      <c r="U101" s="5">
        <v>31</v>
      </c>
      <c r="V101" s="5" t="s">
        <v>95</v>
      </c>
      <c r="W101" s="5" t="s">
        <v>1222</v>
      </c>
      <c r="X101" s="5">
        <v>53.42</v>
      </c>
      <c r="Y101" s="5" t="s">
        <v>98</v>
      </c>
      <c r="Z101" s="5" t="s">
        <v>1222</v>
      </c>
      <c r="AA101" s="5">
        <v>96</v>
      </c>
      <c r="AB101" s="5" t="s">
        <v>98</v>
      </c>
      <c r="AC101" s="5" t="s">
        <v>1222</v>
      </c>
      <c r="AD101" s="5">
        <v>184</v>
      </c>
      <c r="AE101" s="32" t="s">
        <v>98</v>
      </c>
      <c r="AF101" s="31" t="s">
        <v>1224</v>
      </c>
      <c r="AG101" s="5">
        <v>102.9</v>
      </c>
      <c r="AH101" s="5">
        <v>102.9</v>
      </c>
      <c r="AI101" s="5">
        <v>205.8</v>
      </c>
      <c r="AJ101" s="5">
        <v>274.60000000000002</v>
      </c>
      <c r="AK101" s="32" t="s">
        <v>139</v>
      </c>
      <c r="AL101" s="27"/>
    </row>
    <row r="102" spans="1:38" ht="13.5" customHeight="1" x14ac:dyDescent="0.25">
      <c r="A102" s="3">
        <v>35</v>
      </c>
      <c r="B102" s="60"/>
      <c r="C102" s="60"/>
      <c r="D102" s="60"/>
      <c r="E102" s="60"/>
      <c r="F102" s="64"/>
      <c r="G102" s="13">
        <v>46053</v>
      </c>
      <c r="H102" s="31" t="s">
        <v>659</v>
      </c>
      <c r="I102" s="5" t="s">
        <v>659</v>
      </c>
      <c r="J102" s="5" t="s">
        <v>659</v>
      </c>
      <c r="K102" s="5" t="s">
        <v>659</v>
      </c>
      <c r="L102" s="5" t="s">
        <v>659</v>
      </c>
      <c r="M102" s="5" t="s">
        <v>659</v>
      </c>
      <c r="N102" s="5" t="s">
        <v>659</v>
      </c>
      <c r="O102" s="5" t="s">
        <v>659</v>
      </c>
      <c r="P102" s="5" t="s">
        <v>659</v>
      </c>
      <c r="Q102" s="5" t="s">
        <v>659</v>
      </c>
      <c r="R102" s="5" t="s">
        <v>659</v>
      </c>
      <c r="S102" s="32" t="s">
        <v>659</v>
      </c>
      <c r="T102" s="31" t="s">
        <v>1222</v>
      </c>
      <c r="U102" s="5">
        <v>31</v>
      </c>
      <c r="V102" s="5" t="s">
        <v>95</v>
      </c>
      <c r="W102" s="5" t="s">
        <v>1222</v>
      </c>
      <c r="X102" s="5">
        <v>52.35</v>
      </c>
      <c r="Y102" s="5" t="s">
        <v>98</v>
      </c>
      <c r="Z102" s="5" t="s">
        <v>1222</v>
      </c>
      <c r="AA102" s="5">
        <v>99</v>
      </c>
      <c r="AB102" s="5" t="s">
        <v>98</v>
      </c>
      <c r="AC102" s="5" t="s">
        <v>1222</v>
      </c>
      <c r="AD102" s="5">
        <v>192</v>
      </c>
      <c r="AE102" s="32" t="s">
        <v>98</v>
      </c>
      <c r="AF102" s="31" t="s">
        <v>1224</v>
      </c>
      <c r="AG102" s="5">
        <v>102.9</v>
      </c>
      <c r="AH102" s="5">
        <v>102.9</v>
      </c>
      <c r="AI102" s="5">
        <v>205.8</v>
      </c>
      <c r="AJ102" s="5">
        <v>274.60000000000002</v>
      </c>
      <c r="AK102" s="32" t="s">
        <v>139</v>
      </c>
      <c r="AL102" s="27"/>
    </row>
    <row r="103" spans="1:38" ht="13.5" customHeight="1" x14ac:dyDescent="0.25">
      <c r="A103" s="3">
        <v>35</v>
      </c>
      <c r="B103" s="60"/>
      <c r="C103" s="60"/>
      <c r="D103" s="60"/>
      <c r="E103" s="60"/>
      <c r="F103" s="64"/>
      <c r="G103" s="13">
        <v>46057</v>
      </c>
      <c r="H103" s="31" t="s">
        <v>659</v>
      </c>
      <c r="I103" s="5" t="s">
        <v>659</v>
      </c>
      <c r="J103" s="5" t="s">
        <v>659</v>
      </c>
      <c r="K103" s="5" t="s">
        <v>659</v>
      </c>
      <c r="L103" s="5" t="s">
        <v>659</v>
      </c>
      <c r="M103" s="5" t="s">
        <v>659</v>
      </c>
      <c r="N103" s="5" t="s">
        <v>659</v>
      </c>
      <c r="O103" s="5" t="s">
        <v>659</v>
      </c>
      <c r="P103" s="5" t="s">
        <v>659</v>
      </c>
      <c r="Q103" s="5" t="s">
        <v>659</v>
      </c>
      <c r="R103" s="5" t="s">
        <v>659</v>
      </c>
      <c r="S103" s="32" t="s">
        <v>659</v>
      </c>
      <c r="T103" s="31" t="s">
        <v>1218</v>
      </c>
      <c r="U103" s="5">
        <v>23</v>
      </c>
      <c r="V103" s="5" t="s">
        <v>288</v>
      </c>
      <c r="W103" s="5" t="s">
        <v>1218</v>
      </c>
      <c r="X103" s="5">
        <v>66.86</v>
      </c>
      <c r="Y103" s="5" t="s">
        <v>288</v>
      </c>
      <c r="Z103" s="5" t="s">
        <v>1222</v>
      </c>
      <c r="AA103" s="5">
        <v>102.54</v>
      </c>
      <c r="AB103" s="5" t="s">
        <v>89</v>
      </c>
      <c r="AC103" s="5" t="s">
        <v>1222</v>
      </c>
      <c r="AD103" s="5">
        <v>179</v>
      </c>
      <c r="AE103" s="32" t="s">
        <v>98</v>
      </c>
      <c r="AF103" s="31" t="s">
        <v>1224</v>
      </c>
      <c r="AG103" s="5">
        <v>102.9</v>
      </c>
      <c r="AH103" s="5">
        <v>102.9</v>
      </c>
      <c r="AI103" s="5">
        <v>205.8</v>
      </c>
      <c r="AJ103" s="5">
        <v>274.60000000000002</v>
      </c>
      <c r="AK103" s="32" t="s">
        <v>139</v>
      </c>
      <c r="AL103" s="27"/>
    </row>
    <row r="104" spans="1:38" ht="13.5" customHeight="1" x14ac:dyDescent="0.25">
      <c r="A104" s="3">
        <v>36</v>
      </c>
      <c r="B104" s="60" t="s">
        <v>43</v>
      </c>
      <c r="C104" s="60" t="s">
        <v>319</v>
      </c>
      <c r="D104" s="60" t="s">
        <v>1598</v>
      </c>
      <c r="E104" s="60" t="s">
        <v>319</v>
      </c>
      <c r="F104" s="64">
        <v>45968</v>
      </c>
      <c r="G104" s="13">
        <v>46056</v>
      </c>
      <c r="H104" s="31" t="s">
        <v>659</v>
      </c>
      <c r="I104" s="5" t="s">
        <v>659</v>
      </c>
      <c r="J104" s="5" t="s">
        <v>659</v>
      </c>
      <c r="K104" s="5" t="s">
        <v>659</v>
      </c>
      <c r="L104" s="5" t="s">
        <v>659</v>
      </c>
      <c r="M104" s="5" t="s">
        <v>659</v>
      </c>
      <c r="N104" s="5" t="s">
        <v>659</v>
      </c>
      <c r="O104" s="5" t="s">
        <v>659</v>
      </c>
      <c r="P104" s="5" t="s">
        <v>659</v>
      </c>
      <c r="Q104" s="5" t="s">
        <v>659</v>
      </c>
      <c r="R104" s="5" t="s">
        <v>659</v>
      </c>
      <c r="S104" s="32" t="s">
        <v>659</v>
      </c>
      <c r="T104" s="31" t="s">
        <v>1600</v>
      </c>
      <c r="U104" s="5">
        <v>80.989999999999995</v>
      </c>
      <c r="V104" s="5" t="s">
        <v>98</v>
      </c>
      <c r="W104" s="5" t="s">
        <v>1600</v>
      </c>
      <c r="X104" s="5">
        <f>U104+13.99</f>
        <v>94.97999999999999</v>
      </c>
      <c r="Y104" s="5" t="s">
        <v>98</v>
      </c>
      <c r="Z104" s="5" t="s">
        <v>1600</v>
      </c>
      <c r="AA104" s="5">
        <v>217.07</v>
      </c>
      <c r="AB104" s="5" t="s">
        <v>95</v>
      </c>
      <c r="AC104" s="5" t="s">
        <v>1599</v>
      </c>
      <c r="AD104" s="5">
        <v>371.42</v>
      </c>
      <c r="AE104" s="32" t="s">
        <v>89</v>
      </c>
      <c r="AF104" s="35">
        <v>0.95138888888888884</v>
      </c>
      <c r="AG104" s="5">
        <v>50.6</v>
      </c>
      <c r="AH104" s="5">
        <v>50.6</v>
      </c>
      <c r="AI104" s="5">
        <f>AH104*2</f>
        <v>101.2</v>
      </c>
      <c r="AJ104" s="5">
        <v>197.14</v>
      </c>
      <c r="AK104" s="32" t="s">
        <v>324</v>
      </c>
      <c r="AL104" s="27"/>
    </row>
    <row r="105" spans="1:38" ht="13.5" customHeight="1" x14ac:dyDescent="0.25">
      <c r="A105" s="3">
        <v>36</v>
      </c>
      <c r="B105" s="60"/>
      <c r="C105" s="60"/>
      <c r="D105" s="60"/>
      <c r="E105" s="60"/>
      <c r="F105" s="65"/>
      <c r="G105" s="13">
        <v>46060</v>
      </c>
      <c r="H105" s="31" t="s">
        <v>659</v>
      </c>
      <c r="I105" s="5" t="s">
        <v>659</v>
      </c>
      <c r="J105" s="5" t="s">
        <v>659</v>
      </c>
      <c r="K105" s="5" t="s">
        <v>659</v>
      </c>
      <c r="L105" s="5" t="s">
        <v>659</v>
      </c>
      <c r="M105" s="5" t="s">
        <v>659</v>
      </c>
      <c r="N105" s="5" t="s">
        <v>659</v>
      </c>
      <c r="O105" s="5" t="s">
        <v>659</v>
      </c>
      <c r="P105" s="5" t="s">
        <v>659</v>
      </c>
      <c r="Q105" s="5" t="s">
        <v>659</v>
      </c>
      <c r="R105" s="5" t="s">
        <v>659</v>
      </c>
      <c r="S105" s="32" t="s">
        <v>659</v>
      </c>
      <c r="T105" s="31" t="s">
        <v>1599</v>
      </c>
      <c r="U105" s="5">
        <v>80</v>
      </c>
      <c r="V105" s="5" t="s">
        <v>95</v>
      </c>
      <c r="W105" s="5" t="s">
        <v>1599</v>
      </c>
      <c r="X105" s="5">
        <v>110.71</v>
      </c>
      <c r="Y105" s="5" t="s">
        <v>95</v>
      </c>
      <c r="Z105" s="5" t="s">
        <v>1599</v>
      </c>
      <c r="AA105" s="5">
        <v>214.07</v>
      </c>
      <c r="AB105" s="5" t="s">
        <v>95</v>
      </c>
      <c r="AC105" s="5" t="s">
        <v>1599</v>
      </c>
      <c r="AD105" s="5">
        <v>378.43</v>
      </c>
      <c r="AE105" s="32" t="s">
        <v>95</v>
      </c>
      <c r="AF105" s="35" t="s">
        <v>115</v>
      </c>
      <c r="AG105" s="5" t="s">
        <v>115</v>
      </c>
      <c r="AH105" s="5" t="s">
        <v>115</v>
      </c>
      <c r="AI105" s="5" t="s">
        <v>115</v>
      </c>
      <c r="AJ105" s="5" t="s">
        <v>115</v>
      </c>
      <c r="AK105" s="32" t="s">
        <v>304</v>
      </c>
      <c r="AL105" s="27" t="s">
        <v>1602</v>
      </c>
    </row>
    <row r="106" spans="1:38" ht="13.5" customHeight="1" x14ac:dyDescent="0.25">
      <c r="A106" s="3">
        <v>36</v>
      </c>
      <c r="B106" s="60"/>
      <c r="C106" s="60"/>
      <c r="D106" s="60"/>
      <c r="E106" s="60"/>
      <c r="F106" s="65"/>
      <c r="G106" s="13">
        <v>46064</v>
      </c>
      <c r="H106" s="31" t="s">
        <v>659</v>
      </c>
      <c r="I106" s="5" t="s">
        <v>659</v>
      </c>
      <c r="J106" s="5" t="s">
        <v>659</v>
      </c>
      <c r="K106" s="5" t="s">
        <v>659</v>
      </c>
      <c r="L106" s="5" t="s">
        <v>659</v>
      </c>
      <c r="M106" s="5" t="s">
        <v>659</v>
      </c>
      <c r="N106" s="5" t="s">
        <v>659</v>
      </c>
      <c r="O106" s="5" t="s">
        <v>659</v>
      </c>
      <c r="P106" s="5" t="s">
        <v>659</v>
      </c>
      <c r="Q106" s="5" t="s">
        <v>659</v>
      </c>
      <c r="R106" s="5" t="s">
        <v>659</v>
      </c>
      <c r="S106" s="32" t="s">
        <v>659</v>
      </c>
      <c r="T106" s="31" t="s">
        <v>1599</v>
      </c>
      <c r="U106" s="5">
        <v>80</v>
      </c>
      <c r="V106" s="5" t="s">
        <v>95</v>
      </c>
      <c r="W106" s="5" t="s">
        <v>1599</v>
      </c>
      <c r="X106" s="5">
        <v>110.71</v>
      </c>
      <c r="Y106" s="5" t="s">
        <v>95</v>
      </c>
      <c r="Z106" s="5" t="s">
        <v>1603</v>
      </c>
      <c r="AA106" s="5">
        <v>214.07</v>
      </c>
      <c r="AB106" s="5" t="s">
        <v>95</v>
      </c>
      <c r="AC106" s="5" t="s">
        <v>1599</v>
      </c>
      <c r="AD106" s="5">
        <v>378.43</v>
      </c>
      <c r="AE106" s="32" t="s">
        <v>95</v>
      </c>
      <c r="AF106" s="35">
        <v>0.95138888888888884</v>
      </c>
      <c r="AG106" s="5">
        <v>50.6</v>
      </c>
      <c r="AH106" s="5">
        <v>50.6</v>
      </c>
      <c r="AI106" s="5">
        <f>AH106*2</f>
        <v>101.2</v>
      </c>
      <c r="AJ106" s="5">
        <v>197.14</v>
      </c>
      <c r="AK106" s="32" t="s">
        <v>324</v>
      </c>
      <c r="AL106" s="27"/>
    </row>
    <row r="107" spans="1:38" ht="13.5" customHeight="1" x14ac:dyDescent="0.25">
      <c r="A107" s="3">
        <v>37</v>
      </c>
      <c r="B107" s="62" t="s">
        <v>41</v>
      </c>
      <c r="C107" s="62" t="s">
        <v>86</v>
      </c>
      <c r="D107" s="62" t="s">
        <v>18</v>
      </c>
      <c r="E107" s="62" t="s">
        <v>899</v>
      </c>
      <c r="F107" s="66">
        <v>45929</v>
      </c>
      <c r="G107" s="26">
        <v>46016</v>
      </c>
      <c r="H107" s="33" t="s">
        <v>115</v>
      </c>
      <c r="I107" s="15" t="s">
        <v>115</v>
      </c>
      <c r="J107" s="15" t="s">
        <v>115</v>
      </c>
      <c r="K107" s="15" t="s">
        <v>115</v>
      </c>
      <c r="L107" s="15" t="s">
        <v>115</v>
      </c>
      <c r="M107" s="15" t="s">
        <v>115</v>
      </c>
      <c r="N107" s="15" t="s">
        <v>115</v>
      </c>
      <c r="O107" s="15" t="s">
        <v>115</v>
      </c>
      <c r="P107" s="15" t="s">
        <v>115</v>
      </c>
      <c r="Q107" s="15" t="s">
        <v>115</v>
      </c>
      <c r="R107" s="15" t="s">
        <v>115</v>
      </c>
      <c r="S107" s="34" t="s">
        <v>115</v>
      </c>
      <c r="T107" s="33" t="s">
        <v>115</v>
      </c>
      <c r="U107" s="15" t="s">
        <v>115</v>
      </c>
      <c r="V107" s="15" t="s">
        <v>115</v>
      </c>
      <c r="W107" s="15" t="s">
        <v>115</v>
      </c>
      <c r="X107" s="15" t="s">
        <v>115</v>
      </c>
      <c r="Y107" s="15" t="s">
        <v>115</v>
      </c>
      <c r="Z107" s="15" t="s">
        <v>115</v>
      </c>
      <c r="AA107" s="15" t="s">
        <v>115</v>
      </c>
      <c r="AB107" s="15" t="s">
        <v>115</v>
      </c>
      <c r="AC107" s="15" t="s">
        <v>115</v>
      </c>
      <c r="AD107" s="15" t="s">
        <v>115</v>
      </c>
      <c r="AE107" s="34" t="s">
        <v>115</v>
      </c>
      <c r="AF107" s="33" t="s">
        <v>115</v>
      </c>
      <c r="AG107" s="15" t="s">
        <v>115</v>
      </c>
      <c r="AH107" s="15" t="s">
        <v>115</v>
      </c>
      <c r="AI107" s="15" t="s">
        <v>115</v>
      </c>
      <c r="AJ107" s="15" t="s">
        <v>115</v>
      </c>
      <c r="AK107" s="32" t="s">
        <v>115</v>
      </c>
      <c r="AL107" s="27" t="s">
        <v>1653</v>
      </c>
    </row>
    <row r="108" spans="1:38" ht="13.5" customHeight="1" x14ac:dyDescent="0.25">
      <c r="A108" s="3">
        <v>37</v>
      </c>
      <c r="B108" s="62"/>
      <c r="C108" s="62"/>
      <c r="D108" s="62"/>
      <c r="E108" s="62"/>
      <c r="F108" s="67"/>
      <c r="G108" s="26">
        <v>46020</v>
      </c>
      <c r="H108" s="33" t="s">
        <v>659</v>
      </c>
      <c r="I108" s="5" t="s">
        <v>659</v>
      </c>
      <c r="J108" s="15" t="s">
        <v>659</v>
      </c>
      <c r="K108" s="15" t="s">
        <v>659</v>
      </c>
      <c r="L108" s="5" t="s">
        <v>659</v>
      </c>
      <c r="M108" s="15" t="s">
        <v>659</v>
      </c>
      <c r="N108" s="15" t="s">
        <v>659</v>
      </c>
      <c r="O108" s="5" t="s">
        <v>659</v>
      </c>
      <c r="P108" s="15" t="s">
        <v>659</v>
      </c>
      <c r="Q108" s="15" t="s">
        <v>659</v>
      </c>
      <c r="R108" s="5" t="s">
        <v>659</v>
      </c>
      <c r="S108" s="34" t="s">
        <v>659</v>
      </c>
      <c r="T108" s="33" t="s">
        <v>373</v>
      </c>
      <c r="U108" s="5">
        <v>50.290000000000006</v>
      </c>
      <c r="V108" s="15" t="s">
        <v>374</v>
      </c>
      <c r="W108" s="15" t="s">
        <v>375</v>
      </c>
      <c r="X108" s="5">
        <v>87.740000000000009</v>
      </c>
      <c r="Y108" s="15" t="s">
        <v>345</v>
      </c>
      <c r="Z108" s="15" t="s">
        <v>373</v>
      </c>
      <c r="AA108" s="5">
        <v>157.93200000000002</v>
      </c>
      <c r="AB108" s="15" t="s">
        <v>374</v>
      </c>
      <c r="AC108" s="15" t="s">
        <v>373</v>
      </c>
      <c r="AD108" s="5">
        <v>327.31299999999999</v>
      </c>
      <c r="AE108" s="34" t="s">
        <v>365</v>
      </c>
      <c r="AF108" s="33" t="s">
        <v>376</v>
      </c>
      <c r="AG108" s="15">
        <v>110</v>
      </c>
      <c r="AH108" s="15">
        <v>110</v>
      </c>
      <c r="AI108" s="15">
        <v>220</v>
      </c>
      <c r="AJ108" s="15">
        <v>330</v>
      </c>
      <c r="AK108" s="32" t="s">
        <v>351</v>
      </c>
      <c r="AL108" s="27"/>
    </row>
    <row r="109" spans="1:38" ht="13.5" customHeight="1" x14ac:dyDescent="0.25">
      <c r="A109" s="3">
        <v>37</v>
      </c>
      <c r="B109" s="62"/>
      <c r="C109" s="62"/>
      <c r="D109" s="62"/>
      <c r="E109" s="62"/>
      <c r="F109" s="67"/>
      <c r="G109" s="26">
        <v>46024</v>
      </c>
      <c r="H109" s="33" t="s">
        <v>659</v>
      </c>
      <c r="I109" s="5" t="s">
        <v>659</v>
      </c>
      <c r="J109" s="15" t="s">
        <v>659</v>
      </c>
      <c r="K109" s="15" t="s">
        <v>659</v>
      </c>
      <c r="L109" s="5" t="s">
        <v>659</v>
      </c>
      <c r="M109" s="15" t="s">
        <v>659</v>
      </c>
      <c r="N109" s="15" t="s">
        <v>659</v>
      </c>
      <c r="O109" s="5" t="s">
        <v>659</v>
      </c>
      <c r="P109" s="15" t="s">
        <v>659</v>
      </c>
      <c r="Q109" s="15" t="s">
        <v>659</v>
      </c>
      <c r="R109" s="5" t="s">
        <v>659</v>
      </c>
      <c r="S109" s="34" t="s">
        <v>659</v>
      </c>
      <c r="T109" s="33" t="s">
        <v>344</v>
      </c>
      <c r="U109" s="5">
        <v>49.220000000000006</v>
      </c>
      <c r="V109" s="15" t="s">
        <v>374</v>
      </c>
      <c r="W109" s="15" t="s">
        <v>377</v>
      </c>
      <c r="X109" s="5">
        <v>155.15</v>
      </c>
      <c r="Y109" s="15" t="s">
        <v>345</v>
      </c>
      <c r="Z109" s="15" t="s">
        <v>344</v>
      </c>
      <c r="AA109" s="5">
        <v>186.18</v>
      </c>
      <c r="AB109" s="15" t="s">
        <v>98</v>
      </c>
      <c r="AC109" s="15" t="s">
        <v>344</v>
      </c>
      <c r="AD109" s="5">
        <v>300.67</v>
      </c>
      <c r="AE109" s="34" t="s">
        <v>98</v>
      </c>
      <c r="AF109" s="33" t="s">
        <v>378</v>
      </c>
      <c r="AG109" s="15">
        <v>87</v>
      </c>
      <c r="AH109" s="15">
        <v>87</v>
      </c>
      <c r="AI109" s="15">
        <v>174</v>
      </c>
      <c r="AJ109" s="15">
        <v>268</v>
      </c>
      <c r="AK109" s="32" t="s">
        <v>351</v>
      </c>
      <c r="AL109" s="27"/>
    </row>
    <row r="110" spans="1:38" ht="13.5" customHeight="1" x14ac:dyDescent="0.25">
      <c r="A110" s="3">
        <v>38</v>
      </c>
      <c r="B110" s="60" t="s">
        <v>59</v>
      </c>
      <c r="C110" s="60" t="s">
        <v>899</v>
      </c>
      <c r="D110" s="60" t="s">
        <v>60</v>
      </c>
      <c r="E110" s="60" t="s">
        <v>135</v>
      </c>
      <c r="F110" s="64">
        <v>45928</v>
      </c>
      <c r="G110" s="13">
        <v>46017</v>
      </c>
      <c r="H110" s="31" t="s">
        <v>659</v>
      </c>
      <c r="I110" s="5" t="s">
        <v>659</v>
      </c>
      <c r="J110" s="5" t="s">
        <v>659</v>
      </c>
      <c r="K110" s="5" t="s">
        <v>659</v>
      </c>
      <c r="L110" s="5" t="s">
        <v>659</v>
      </c>
      <c r="M110" s="5" t="s">
        <v>659</v>
      </c>
      <c r="N110" s="5" t="s">
        <v>659</v>
      </c>
      <c r="O110" s="5" t="s">
        <v>659</v>
      </c>
      <c r="P110" s="5" t="s">
        <v>659</v>
      </c>
      <c r="Q110" s="5" t="s">
        <v>659</v>
      </c>
      <c r="R110" s="5" t="s">
        <v>659</v>
      </c>
      <c r="S110" s="32" t="s">
        <v>659</v>
      </c>
      <c r="T110" s="31"/>
      <c r="U110" s="5">
        <v>90</v>
      </c>
      <c r="V110" s="5" t="s">
        <v>95</v>
      </c>
      <c r="W110" s="5" t="s">
        <v>615</v>
      </c>
      <c r="X110" s="5">
        <v>105</v>
      </c>
      <c r="Y110" s="5" t="s">
        <v>95</v>
      </c>
      <c r="Z110" s="5" t="s">
        <v>615</v>
      </c>
      <c r="AA110" s="5">
        <v>207</v>
      </c>
      <c r="AB110" s="5" t="s">
        <v>446</v>
      </c>
      <c r="AC110" s="5" t="s">
        <v>615</v>
      </c>
      <c r="AD110" s="5">
        <v>386</v>
      </c>
      <c r="AE110" s="32" t="s">
        <v>613</v>
      </c>
      <c r="AF110" s="31"/>
      <c r="AG110" s="5">
        <v>160</v>
      </c>
      <c r="AH110" s="5">
        <v>160</v>
      </c>
      <c r="AI110" s="5">
        <v>320</v>
      </c>
      <c r="AJ110" s="5">
        <v>483</v>
      </c>
      <c r="AK110" s="32" t="s">
        <v>618</v>
      </c>
      <c r="AL110" s="27"/>
    </row>
    <row r="111" spans="1:38" ht="13.5" customHeight="1" x14ac:dyDescent="0.25">
      <c r="A111" s="3">
        <v>38</v>
      </c>
      <c r="B111" s="60"/>
      <c r="C111" s="60"/>
      <c r="D111" s="60"/>
      <c r="E111" s="60"/>
      <c r="F111" s="65"/>
      <c r="G111" s="13">
        <v>46019</v>
      </c>
      <c r="H111" s="31" t="s">
        <v>659</v>
      </c>
      <c r="I111" s="5" t="s">
        <v>659</v>
      </c>
      <c r="J111" s="5" t="s">
        <v>659</v>
      </c>
      <c r="K111" s="5" t="s">
        <v>659</v>
      </c>
      <c r="L111" s="5" t="s">
        <v>659</v>
      </c>
      <c r="M111" s="5" t="s">
        <v>659</v>
      </c>
      <c r="N111" s="5" t="s">
        <v>659</v>
      </c>
      <c r="O111" s="5" t="s">
        <v>659</v>
      </c>
      <c r="P111" s="5" t="s">
        <v>659</v>
      </c>
      <c r="Q111" s="5" t="s">
        <v>659</v>
      </c>
      <c r="R111" s="5" t="s">
        <v>659</v>
      </c>
      <c r="S111" s="32" t="s">
        <v>659</v>
      </c>
      <c r="T111" s="31"/>
      <c r="U111" s="5">
        <v>117</v>
      </c>
      <c r="V111" s="5" t="s">
        <v>619</v>
      </c>
      <c r="W111" s="5" t="s">
        <v>615</v>
      </c>
      <c r="X111" s="5">
        <v>135</v>
      </c>
      <c r="Y111" s="5" t="s">
        <v>619</v>
      </c>
      <c r="Z111" s="5" t="s">
        <v>615</v>
      </c>
      <c r="AA111" s="5">
        <v>290</v>
      </c>
      <c r="AB111" s="5" t="s">
        <v>355</v>
      </c>
      <c r="AC111" s="5" t="s">
        <v>615</v>
      </c>
      <c r="AD111" s="5">
        <v>515</v>
      </c>
      <c r="AE111" s="32" t="s">
        <v>355</v>
      </c>
      <c r="AF111" s="31"/>
      <c r="AG111" s="5">
        <v>188</v>
      </c>
      <c r="AH111" s="5">
        <v>188</v>
      </c>
      <c r="AI111" s="5">
        <v>376</v>
      </c>
      <c r="AJ111" s="5">
        <v>563</v>
      </c>
      <c r="AK111" s="32" t="s">
        <v>618</v>
      </c>
      <c r="AL111" s="27"/>
    </row>
    <row r="112" spans="1:38" ht="13.5" customHeight="1" x14ac:dyDescent="0.25">
      <c r="A112" s="3">
        <v>38</v>
      </c>
      <c r="B112" s="60"/>
      <c r="C112" s="60"/>
      <c r="D112" s="60"/>
      <c r="E112" s="60"/>
      <c r="F112" s="65"/>
      <c r="G112" s="13">
        <v>46021</v>
      </c>
      <c r="H112" s="31" t="s">
        <v>659</v>
      </c>
      <c r="I112" s="5" t="s">
        <v>659</v>
      </c>
      <c r="J112" s="5" t="s">
        <v>659</v>
      </c>
      <c r="K112" s="5" t="s">
        <v>659</v>
      </c>
      <c r="L112" s="5" t="s">
        <v>659</v>
      </c>
      <c r="M112" s="5" t="s">
        <v>659</v>
      </c>
      <c r="N112" s="5" t="s">
        <v>659</v>
      </c>
      <c r="O112" s="5" t="s">
        <v>659</v>
      </c>
      <c r="P112" s="5" t="s">
        <v>659</v>
      </c>
      <c r="Q112" s="5" t="s">
        <v>659</v>
      </c>
      <c r="R112" s="5" t="s">
        <v>659</v>
      </c>
      <c r="S112" s="32" t="s">
        <v>659</v>
      </c>
      <c r="T112" s="31"/>
      <c r="U112" s="5">
        <v>108</v>
      </c>
      <c r="V112" s="5" t="s">
        <v>95</v>
      </c>
      <c r="W112" s="5" t="s">
        <v>615</v>
      </c>
      <c r="X112" s="5">
        <v>115</v>
      </c>
      <c r="Y112" s="5" t="s">
        <v>95</v>
      </c>
      <c r="Z112" s="5" t="s">
        <v>615</v>
      </c>
      <c r="AA112" s="5">
        <v>239</v>
      </c>
      <c r="AB112" s="5" t="s">
        <v>446</v>
      </c>
      <c r="AC112" s="5" t="s">
        <v>615</v>
      </c>
      <c r="AD112" s="5">
        <v>453</v>
      </c>
      <c r="AE112" s="32" t="s">
        <v>613</v>
      </c>
      <c r="AF112" s="31"/>
      <c r="AG112" s="5">
        <v>155</v>
      </c>
      <c r="AH112" s="5">
        <v>155</v>
      </c>
      <c r="AI112" s="5">
        <v>310</v>
      </c>
      <c r="AJ112" s="5">
        <v>477</v>
      </c>
      <c r="AK112" s="32" t="s">
        <v>618</v>
      </c>
      <c r="AL112" s="27"/>
    </row>
    <row r="113" spans="1:38" ht="13.5" customHeight="1" x14ac:dyDescent="0.25">
      <c r="A113" s="3">
        <v>39</v>
      </c>
      <c r="B113" s="60" t="s">
        <v>23</v>
      </c>
      <c r="C113" s="60" t="s">
        <v>188</v>
      </c>
      <c r="D113" s="60" t="s">
        <v>24</v>
      </c>
      <c r="E113" s="60" t="s">
        <v>192</v>
      </c>
      <c r="F113" s="64">
        <v>45943</v>
      </c>
      <c r="G113" s="13">
        <v>46031</v>
      </c>
      <c r="H113" s="31" t="s">
        <v>659</v>
      </c>
      <c r="I113" s="5" t="s">
        <v>659</v>
      </c>
      <c r="J113" s="5" t="s">
        <v>659</v>
      </c>
      <c r="K113" s="5" t="s">
        <v>681</v>
      </c>
      <c r="L113" s="5">
        <v>114.94</v>
      </c>
      <c r="M113" s="5" t="s">
        <v>194</v>
      </c>
      <c r="N113" s="5" t="s">
        <v>659</v>
      </c>
      <c r="O113" s="5" t="s">
        <v>659</v>
      </c>
      <c r="P113" s="5" t="s">
        <v>659</v>
      </c>
      <c r="Q113" s="5" t="s">
        <v>659</v>
      </c>
      <c r="R113" s="5" t="s">
        <v>659</v>
      </c>
      <c r="S113" s="32" t="s">
        <v>659</v>
      </c>
      <c r="T113" s="31" t="s">
        <v>683</v>
      </c>
      <c r="U113" s="5">
        <v>94.51</v>
      </c>
      <c r="V113" s="5" t="s">
        <v>345</v>
      </c>
      <c r="W113" s="5"/>
      <c r="X113" s="5"/>
      <c r="Y113" s="5"/>
      <c r="Z113" s="5" t="s">
        <v>683</v>
      </c>
      <c r="AA113" s="5">
        <v>231.24</v>
      </c>
      <c r="AB113" s="5" t="s">
        <v>196</v>
      </c>
      <c r="AC113" s="5" t="s">
        <v>683</v>
      </c>
      <c r="AD113" s="5">
        <v>473.03</v>
      </c>
      <c r="AE113" s="32" t="s">
        <v>201</v>
      </c>
      <c r="AF113" s="31" t="s">
        <v>1705</v>
      </c>
      <c r="AG113" s="5">
        <v>30</v>
      </c>
      <c r="AH113" s="5">
        <v>30</v>
      </c>
      <c r="AI113" s="5">
        <v>60</v>
      </c>
      <c r="AJ113" s="5">
        <v>90</v>
      </c>
      <c r="AK113" s="32" t="s">
        <v>221</v>
      </c>
      <c r="AL113" s="27" t="s">
        <v>688</v>
      </c>
    </row>
    <row r="114" spans="1:38" ht="13.5" customHeight="1" x14ac:dyDescent="0.25">
      <c r="A114" s="3">
        <v>39</v>
      </c>
      <c r="B114" s="60"/>
      <c r="C114" s="60"/>
      <c r="D114" s="60"/>
      <c r="E114" s="60"/>
      <c r="F114" s="64"/>
      <c r="G114" s="13">
        <v>46035</v>
      </c>
      <c r="H114" s="31" t="s">
        <v>684</v>
      </c>
      <c r="I114" s="5">
        <v>102.06</v>
      </c>
      <c r="J114" s="5" t="s">
        <v>201</v>
      </c>
      <c r="K114" s="5" t="s">
        <v>681</v>
      </c>
      <c r="L114" s="5">
        <v>114.94</v>
      </c>
      <c r="M114" s="5" t="s">
        <v>194</v>
      </c>
      <c r="N114" s="5" t="s">
        <v>681</v>
      </c>
      <c r="O114" s="5">
        <v>260.29000000000002</v>
      </c>
      <c r="P114" s="5" t="s">
        <v>196</v>
      </c>
      <c r="Q114" s="5" t="s">
        <v>681</v>
      </c>
      <c r="R114" s="5">
        <v>484.08</v>
      </c>
      <c r="S114" s="32" t="s">
        <v>196</v>
      </c>
      <c r="T114" s="31" t="s">
        <v>115</v>
      </c>
      <c r="U114" s="5" t="s">
        <v>115</v>
      </c>
      <c r="V114" s="5" t="s">
        <v>115</v>
      </c>
      <c r="W114" s="5" t="s">
        <v>115</v>
      </c>
      <c r="X114" s="5" t="s">
        <v>115</v>
      </c>
      <c r="Y114" s="5" t="s">
        <v>115</v>
      </c>
      <c r="Z114" s="5" t="s">
        <v>115</v>
      </c>
      <c r="AA114" s="5" t="s">
        <v>115</v>
      </c>
      <c r="AB114" s="5" t="s">
        <v>115</v>
      </c>
      <c r="AC114" s="5" t="s">
        <v>115</v>
      </c>
      <c r="AD114" s="5" t="s">
        <v>115</v>
      </c>
      <c r="AE114" s="32" t="s">
        <v>115</v>
      </c>
      <c r="AF114" s="31" t="s">
        <v>1705</v>
      </c>
      <c r="AG114" s="5">
        <v>30</v>
      </c>
      <c r="AH114" s="5">
        <v>30</v>
      </c>
      <c r="AI114" s="5">
        <v>60</v>
      </c>
      <c r="AJ114" s="5">
        <v>90</v>
      </c>
      <c r="AK114" s="32" t="s">
        <v>221</v>
      </c>
      <c r="AL114" s="27" t="s">
        <v>1704</v>
      </c>
    </row>
    <row r="115" spans="1:38" ht="13.5" customHeight="1" x14ac:dyDescent="0.25">
      <c r="A115" s="3">
        <v>39</v>
      </c>
      <c r="B115" s="60"/>
      <c r="C115" s="60"/>
      <c r="D115" s="60"/>
      <c r="E115" s="60"/>
      <c r="F115" s="64"/>
      <c r="G115" s="13">
        <v>46039</v>
      </c>
      <c r="H115" s="31" t="s">
        <v>681</v>
      </c>
      <c r="I115" s="5">
        <v>114.94</v>
      </c>
      <c r="J115" s="5" t="s">
        <v>685</v>
      </c>
      <c r="K115" s="5" t="s">
        <v>682</v>
      </c>
      <c r="L115" s="5">
        <v>114.94</v>
      </c>
      <c r="M115" s="5" t="s">
        <v>194</v>
      </c>
      <c r="N115" s="5" t="s">
        <v>682</v>
      </c>
      <c r="O115" s="5">
        <v>290.62</v>
      </c>
      <c r="P115" s="5" t="s">
        <v>194</v>
      </c>
      <c r="Q115" s="5" t="s">
        <v>686</v>
      </c>
      <c r="R115" s="5">
        <v>525.04999999999995</v>
      </c>
      <c r="S115" s="32" t="s">
        <v>687</v>
      </c>
      <c r="T115" s="31" t="s">
        <v>115</v>
      </c>
      <c r="U115" s="5" t="s">
        <v>115</v>
      </c>
      <c r="V115" s="5" t="s">
        <v>115</v>
      </c>
      <c r="W115" s="5" t="s">
        <v>115</v>
      </c>
      <c r="X115" s="5" t="s">
        <v>115</v>
      </c>
      <c r="Y115" s="5" t="s">
        <v>115</v>
      </c>
      <c r="Z115" s="5" t="s">
        <v>115</v>
      </c>
      <c r="AA115" s="5" t="s">
        <v>115</v>
      </c>
      <c r="AB115" s="5" t="s">
        <v>115</v>
      </c>
      <c r="AC115" s="5" t="s">
        <v>115</v>
      </c>
      <c r="AD115" s="5" t="s">
        <v>115</v>
      </c>
      <c r="AE115" s="32" t="s">
        <v>115</v>
      </c>
      <c r="AF115" s="31" t="s">
        <v>1705</v>
      </c>
      <c r="AG115" s="5">
        <v>30</v>
      </c>
      <c r="AH115" s="5">
        <v>30</v>
      </c>
      <c r="AI115" s="5">
        <v>60</v>
      </c>
      <c r="AJ115" s="5">
        <v>90</v>
      </c>
      <c r="AK115" s="32" t="s">
        <v>221</v>
      </c>
      <c r="AL115" s="27" t="s">
        <v>1704</v>
      </c>
    </row>
    <row r="116" spans="1:38" ht="13.5" customHeight="1" x14ac:dyDescent="0.25">
      <c r="A116" s="3">
        <v>40</v>
      </c>
      <c r="B116" s="60" t="s">
        <v>35</v>
      </c>
      <c r="C116" s="60" t="s">
        <v>777</v>
      </c>
      <c r="D116" s="60" t="s">
        <v>1841</v>
      </c>
      <c r="E116" s="60" t="s">
        <v>780</v>
      </c>
      <c r="F116" s="64">
        <v>45982</v>
      </c>
      <c r="G116" s="13">
        <v>46070</v>
      </c>
      <c r="H116" s="31" t="s">
        <v>1852</v>
      </c>
      <c r="I116" s="5">
        <v>77.989999999999995</v>
      </c>
      <c r="J116" s="5" t="s">
        <v>88</v>
      </c>
      <c r="K116" s="5" t="s">
        <v>1852</v>
      </c>
      <c r="L116" s="5">
        <v>95.37</v>
      </c>
      <c r="M116" s="5" t="s">
        <v>95</v>
      </c>
      <c r="N116" s="5" t="s">
        <v>1844</v>
      </c>
      <c r="O116" s="5">
        <v>324.99</v>
      </c>
      <c r="P116" s="5" t="s">
        <v>89</v>
      </c>
      <c r="Q116" s="5" t="s">
        <v>1844</v>
      </c>
      <c r="R116" s="5">
        <v>565.99</v>
      </c>
      <c r="S116" s="32" t="s">
        <v>96</v>
      </c>
      <c r="T116" s="31" t="s">
        <v>115</v>
      </c>
      <c r="U116" s="5" t="s">
        <v>115</v>
      </c>
      <c r="V116" s="5" t="s">
        <v>115</v>
      </c>
      <c r="W116" s="5" t="s">
        <v>115</v>
      </c>
      <c r="X116" s="5" t="s">
        <v>115</v>
      </c>
      <c r="Y116" s="5" t="s">
        <v>115</v>
      </c>
      <c r="Z116" s="5" t="s">
        <v>115</v>
      </c>
      <c r="AA116" s="5" t="s">
        <v>115</v>
      </c>
      <c r="AB116" s="5" t="s">
        <v>115</v>
      </c>
      <c r="AC116" s="5" t="s">
        <v>115</v>
      </c>
      <c r="AD116" s="5" t="s">
        <v>115</v>
      </c>
      <c r="AE116" s="32" t="s">
        <v>115</v>
      </c>
      <c r="AF116" s="31" t="s">
        <v>1849</v>
      </c>
      <c r="AG116" s="5">
        <v>73.8</v>
      </c>
      <c r="AH116" s="5">
        <v>73.8</v>
      </c>
      <c r="AI116" s="5">
        <v>147.6</v>
      </c>
      <c r="AJ116" s="5">
        <v>167.2</v>
      </c>
      <c r="AK116" s="32" t="s">
        <v>161</v>
      </c>
      <c r="AL116" s="27"/>
    </row>
    <row r="117" spans="1:38" ht="13.5" customHeight="1" x14ac:dyDescent="0.25">
      <c r="A117" s="3">
        <v>40</v>
      </c>
      <c r="B117" s="60"/>
      <c r="C117" s="60"/>
      <c r="D117" s="60"/>
      <c r="E117" s="60"/>
      <c r="F117" s="65"/>
      <c r="G117" s="13">
        <v>46074</v>
      </c>
      <c r="H117" s="31" t="s">
        <v>1853</v>
      </c>
      <c r="I117" s="5">
        <v>98.99</v>
      </c>
      <c r="J117" s="5" t="s">
        <v>88</v>
      </c>
      <c r="K117" s="5" t="s">
        <v>1854</v>
      </c>
      <c r="L117" s="5">
        <v>123.97</v>
      </c>
      <c r="M117" s="5" t="s">
        <v>174</v>
      </c>
      <c r="N117" s="5" t="s">
        <v>1844</v>
      </c>
      <c r="O117" s="5">
        <v>310.99</v>
      </c>
      <c r="P117" s="5" t="s">
        <v>89</v>
      </c>
      <c r="Q117" s="5" t="s">
        <v>1855</v>
      </c>
      <c r="R117" s="5">
        <v>576.99</v>
      </c>
      <c r="S117" s="32" t="s">
        <v>96</v>
      </c>
      <c r="T117" s="31" t="s">
        <v>115</v>
      </c>
      <c r="U117" s="5" t="s">
        <v>115</v>
      </c>
      <c r="V117" s="5" t="s">
        <v>115</v>
      </c>
      <c r="W117" s="5" t="s">
        <v>115</v>
      </c>
      <c r="X117" s="5" t="s">
        <v>115</v>
      </c>
      <c r="Y117" s="5" t="s">
        <v>115</v>
      </c>
      <c r="Z117" s="5" t="s">
        <v>115</v>
      </c>
      <c r="AA117" s="5" t="s">
        <v>115</v>
      </c>
      <c r="AB117" s="5" t="s">
        <v>115</v>
      </c>
      <c r="AC117" s="5" t="s">
        <v>115</v>
      </c>
      <c r="AD117" s="5" t="s">
        <v>115</v>
      </c>
      <c r="AE117" s="32" t="s">
        <v>115</v>
      </c>
      <c r="AF117" s="31" t="s">
        <v>1849</v>
      </c>
      <c r="AG117" s="5">
        <v>73.8</v>
      </c>
      <c r="AH117" s="5">
        <v>73.8</v>
      </c>
      <c r="AI117" s="5">
        <v>147.6</v>
      </c>
      <c r="AJ117" s="5">
        <v>197.2</v>
      </c>
      <c r="AK117" s="32" t="s">
        <v>161</v>
      </c>
      <c r="AL117" s="27"/>
    </row>
    <row r="118" spans="1:38" ht="13.5" customHeight="1" x14ac:dyDescent="0.25">
      <c r="A118" s="3">
        <v>40</v>
      </c>
      <c r="B118" s="60"/>
      <c r="C118" s="60"/>
      <c r="D118" s="60"/>
      <c r="E118" s="60"/>
      <c r="F118" s="65"/>
      <c r="G118" s="13">
        <v>46078</v>
      </c>
      <c r="H118" s="31" t="s">
        <v>1856</v>
      </c>
      <c r="I118" s="5">
        <v>197.97</v>
      </c>
      <c r="J118" s="5" t="s">
        <v>174</v>
      </c>
      <c r="K118" s="5" t="s">
        <v>1856</v>
      </c>
      <c r="L118" s="5">
        <v>107.97</v>
      </c>
      <c r="M118" s="5" t="s">
        <v>174</v>
      </c>
      <c r="N118" s="5" t="s">
        <v>1855</v>
      </c>
      <c r="O118" s="5">
        <v>316.99</v>
      </c>
      <c r="P118" s="5" t="s">
        <v>88</v>
      </c>
      <c r="Q118" s="5" t="s">
        <v>1856</v>
      </c>
      <c r="R118" s="5">
        <v>554.32000000000005</v>
      </c>
      <c r="S118" s="32" t="s">
        <v>825</v>
      </c>
      <c r="T118" s="31" t="s">
        <v>115</v>
      </c>
      <c r="U118" s="5" t="s">
        <v>115</v>
      </c>
      <c r="V118" s="5" t="s">
        <v>115</v>
      </c>
      <c r="W118" s="5" t="s">
        <v>115</v>
      </c>
      <c r="X118" s="5" t="s">
        <v>115</v>
      </c>
      <c r="Y118" s="5" t="s">
        <v>115</v>
      </c>
      <c r="Z118" s="5" t="s">
        <v>115</v>
      </c>
      <c r="AA118" s="5" t="s">
        <v>115</v>
      </c>
      <c r="AB118" s="5" t="s">
        <v>115</v>
      </c>
      <c r="AC118" s="5" t="s">
        <v>115</v>
      </c>
      <c r="AD118" s="5" t="s">
        <v>115</v>
      </c>
      <c r="AE118" s="32" t="s">
        <v>115</v>
      </c>
      <c r="AF118" s="31" t="s">
        <v>1849</v>
      </c>
      <c r="AG118" s="5">
        <v>63.8</v>
      </c>
      <c r="AH118" s="5">
        <v>63.8</v>
      </c>
      <c r="AI118" s="5">
        <v>127.6</v>
      </c>
      <c r="AJ118" s="5">
        <v>147.19999999999999</v>
      </c>
      <c r="AK118" s="32" t="s">
        <v>161</v>
      </c>
      <c r="AL118" s="27"/>
    </row>
    <row r="119" spans="1:38" ht="13.5" customHeight="1" x14ac:dyDescent="0.25">
      <c r="A119" s="3">
        <v>41</v>
      </c>
      <c r="B119" s="60" t="s">
        <v>10</v>
      </c>
      <c r="C119" s="60" t="s">
        <v>134</v>
      </c>
      <c r="D119" s="60" t="s">
        <v>19</v>
      </c>
      <c r="E119" s="60" t="s">
        <v>87</v>
      </c>
      <c r="F119" s="64">
        <v>45929</v>
      </c>
      <c r="G119" s="13">
        <v>46016</v>
      </c>
      <c r="H119" s="31" t="s">
        <v>659</v>
      </c>
      <c r="I119" s="5" t="s">
        <v>659</v>
      </c>
      <c r="J119" s="5" t="s">
        <v>659</v>
      </c>
      <c r="K119" s="5" t="s">
        <v>659</v>
      </c>
      <c r="L119" s="5" t="s">
        <v>659</v>
      </c>
      <c r="M119" s="5" t="s">
        <v>659</v>
      </c>
      <c r="N119" s="5" t="s">
        <v>659</v>
      </c>
      <c r="O119" s="5" t="s">
        <v>659</v>
      </c>
      <c r="P119" s="5" t="s">
        <v>659</v>
      </c>
      <c r="Q119" s="5" t="s">
        <v>659</v>
      </c>
      <c r="R119" s="5" t="s">
        <v>659</v>
      </c>
      <c r="S119" s="32" t="s">
        <v>659</v>
      </c>
      <c r="T119" s="31" t="s">
        <v>165</v>
      </c>
      <c r="U119" s="5">
        <v>91.01</v>
      </c>
      <c r="V119" s="5" t="s">
        <v>95</v>
      </c>
      <c r="W119" s="5" t="s">
        <v>165</v>
      </c>
      <c r="X119" s="5">
        <v>91.01</v>
      </c>
      <c r="Y119" s="5" t="s">
        <v>95</v>
      </c>
      <c r="Z119" s="5" t="s">
        <v>165</v>
      </c>
      <c r="AA119" s="5">
        <v>207.7</v>
      </c>
      <c r="AB119" s="5" t="s">
        <v>98</v>
      </c>
      <c r="AC119" s="5" t="s">
        <v>165</v>
      </c>
      <c r="AD119" s="5">
        <v>434.24</v>
      </c>
      <c r="AE119" s="32" t="s">
        <v>92</v>
      </c>
      <c r="AF119" s="31" t="s">
        <v>115</v>
      </c>
      <c r="AG119" s="5" t="s">
        <v>115</v>
      </c>
      <c r="AH119" s="5" t="s">
        <v>115</v>
      </c>
      <c r="AI119" s="5" t="s">
        <v>115</v>
      </c>
      <c r="AJ119" s="5" t="s">
        <v>115</v>
      </c>
      <c r="AK119" s="32" t="s">
        <v>161</v>
      </c>
      <c r="AL119" s="27" t="s">
        <v>1706</v>
      </c>
    </row>
    <row r="120" spans="1:38" ht="13.5" customHeight="1" x14ac:dyDescent="0.25">
      <c r="A120" s="3">
        <v>41</v>
      </c>
      <c r="B120" s="60"/>
      <c r="C120" s="60"/>
      <c r="D120" s="60"/>
      <c r="E120" s="60"/>
      <c r="F120" s="64"/>
      <c r="G120" s="13">
        <v>46020</v>
      </c>
      <c r="H120" s="31" t="s">
        <v>659</v>
      </c>
      <c r="I120" s="5" t="s">
        <v>659</v>
      </c>
      <c r="J120" s="5" t="s">
        <v>659</v>
      </c>
      <c r="K120" s="5" t="s">
        <v>659</v>
      </c>
      <c r="L120" s="5" t="s">
        <v>659</v>
      </c>
      <c r="M120" s="5" t="s">
        <v>659</v>
      </c>
      <c r="N120" s="5" t="s">
        <v>659</v>
      </c>
      <c r="O120" s="5" t="s">
        <v>659</v>
      </c>
      <c r="P120" s="5" t="s">
        <v>659</v>
      </c>
      <c r="Q120" s="5" t="s">
        <v>659</v>
      </c>
      <c r="R120" s="5" t="s">
        <v>659</v>
      </c>
      <c r="S120" s="32" t="s">
        <v>659</v>
      </c>
      <c r="T120" s="31" t="s">
        <v>164</v>
      </c>
      <c r="U120" s="5">
        <v>32.99</v>
      </c>
      <c r="V120" s="5" t="s">
        <v>95</v>
      </c>
      <c r="W120" s="5" t="s">
        <v>164</v>
      </c>
      <c r="X120" s="5">
        <v>55.74</v>
      </c>
      <c r="Y120" s="5" t="s">
        <v>95</v>
      </c>
      <c r="Z120" s="5" t="s">
        <v>164</v>
      </c>
      <c r="AA120" s="5">
        <v>142.96</v>
      </c>
      <c r="AB120" s="5" t="s">
        <v>104</v>
      </c>
      <c r="AC120" s="5" t="s">
        <v>164</v>
      </c>
      <c r="AD120" s="5">
        <v>209.37</v>
      </c>
      <c r="AE120" s="32" t="s">
        <v>95</v>
      </c>
      <c r="AF120" s="31" t="s">
        <v>115</v>
      </c>
      <c r="AG120" s="5" t="s">
        <v>115</v>
      </c>
      <c r="AH120" s="5" t="s">
        <v>115</v>
      </c>
      <c r="AI120" s="5" t="s">
        <v>115</v>
      </c>
      <c r="AJ120" s="5" t="s">
        <v>115</v>
      </c>
      <c r="AK120" s="32" t="s">
        <v>161</v>
      </c>
      <c r="AL120" s="27" t="s">
        <v>1706</v>
      </c>
    </row>
    <row r="121" spans="1:38" ht="13.5" customHeight="1" x14ac:dyDescent="0.25">
      <c r="A121" s="3">
        <v>41</v>
      </c>
      <c r="B121" s="60"/>
      <c r="C121" s="60"/>
      <c r="D121" s="60"/>
      <c r="E121" s="60"/>
      <c r="F121" s="64"/>
      <c r="G121" s="13">
        <v>46024</v>
      </c>
      <c r="H121" s="31" t="s">
        <v>659</v>
      </c>
      <c r="I121" s="5" t="s">
        <v>659</v>
      </c>
      <c r="J121" s="5" t="s">
        <v>659</v>
      </c>
      <c r="K121" s="5" t="s">
        <v>659</v>
      </c>
      <c r="L121" s="5" t="s">
        <v>659</v>
      </c>
      <c r="M121" s="5" t="s">
        <v>659</v>
      </c>
      <c r="N121" s="5" t="s">
        <v>659</v>
      </c>
      <c r="O121" s="5" t="s">
        <v>659</v>
      </c>
      <c r="P121" s="5" t="s">
        <v>659</v>
      </c>
      <c r="Q121" s="5" t="s">
        <v>659</v>
      </c>
      <c r="R121" s="5" t="s">
        <v>659</v>
      </c>
      <c r="S121" s="32" t="s">
        <v>659</v>
      </c>
      <c r="T121" s="31" t="s">
        <v>166</v>
      </c>
      <c r="U121" s="5">
        <v>79.739999999999995</v>
      </c>
      <c r="V121" s="5" t="s">
        <v>104</v>
      </c>
      <c r="W121" s="5" t="s">
        <v>167</v>
      </c>
      <c r="X121" s="5">
        <v>83.58</v>
      </c>
      <c r="Y121" s="5" t="s">
        <v>89</v>
      </c>
      <c r="Z121" s="5" t="s">
        <v>167</v>
      </c>
      <c r="AA121" s="5">
        <v>206.63</v>
      </c>
      <c r="AB121" s="5" t="s">
        <v>98</v>
      </c>
      <c r="AC121" s="5" t="s">
        <v>167</v>
      </c>
      <c r="AD121" s="5">
        <v>431.02</v>
      </c>
      <c r="AE121" s="32" t="s">
        <v>92</v>
      </c>
      <c r="AF121" s="31" t="s">
        <v>115</v>
      </c>
      <c r="AG121" s="5" t="s">
        <v>115</v>
      </c>
      <c r="AH121" s="5" t="s">
        <v>115</v>
      </c>
      <c r="AI121" s="5" t="s">
        <v>115</v>
      </c>
      <c r="AJ121" s="5" t="s">
        <v>115</v>
      </c>
      <c r="AK121" s="32" t="s">
        <v>161</v>
      </c>
      <c r="AL121" s="27" t="s">
        <v>1706</v>
      </c>
    </row>
    <row r="122" spans="1:38" ht="13.5" customHeight="1" x14ac:dyDescent="0.25">
      <c r="A122" s="3">
        <v>42</v>
      </c>
      <c r="B122" s="60" t="s">
        <v>74</v>
      </c>
      <c r="C122" s="60" t="s">
        <v>302</v>
      </c>
      <c r="D122" s="60" t="s">
        <v>303</v>
      </c>
      <c r="E122" s="60" t="s">
        <v>302</v>
      </c>
      <c r="F122" s="64">
        <v>45929</v>
      </c>
      <c r="G122" s="13">
        <v>46018</v>
      </c>
      <c r="H122" s="31" t="s">
        <v>659</v>
      </c>
      <c r="I122" s="5" t="s">
        <v>659</v>
      </c>
      <c r="J122" s="5" t="s">
        <v>659</v>
      </c>
      <c r="K122" s="5" t="s">
        <v>659</v>
      </c>
      <c r="L122" s="5" t="s">
        <v>659</v>
      </c>
      <c r="M122" s="5" t="s">
        <v>659</v>
      </c>
      <c r="N122" s="4" t="s">
        <v>659</v>
      </c>
      <c r="O122" s="5" t="s">
        <v>659</v>
      </c>
      <c r="P122" s="5" t="s">
        <v>659</v>
      </c>
      <c r="Q122" s="4" t="s">
        <v>659</v>
      </c>
      <c r="R122" s="5" t="s">
        <v>659</v>
      </c>
      <c r="S122" s="32" t="s">
        <v>659</v>
      </c>
      <c r="T122" s="31" t="s">
        <v>309</v>
      </c>
      <c r="U122" s="5">
        <v>48.99</v>
      </c>
      <c r="V122" s="5" t="s">
        <v>104</v>
      </c>
      <c r="W122" s="5" t="s">
        <v>309</v>
      </c>
      <c r="X122" s="5">
        <v>78.14</v>
      </c>
      <c r="Y122" s="5" t="s">
        <v>104</v>
      </c>
      <c r="Z122" s="4" t="s">
        <v>309</v>
      </c>
      <c r="AA122" s="5">
        <v>135.07</v>
      </c>
      <c r="AB122" s="5" t="s">
        <v>104</v>
      </c>
      <c r="AC122" s="4" t="s">
        <v>309</v>
      </c>
      <c r="AD122" s="5">
        <v>307.70999999999998</v>
      </c>
      <c r="AE122" s="32" t="s">
        <v>104</v>
      </c>
      <c r="AF122" s="31" t="s">
        <v>115</v>
      </c>
      <c r="AG122" s="5" t="s">
        <v>115</v>
      </c>
      <c r="AH122" s="5" t="s">
        <v>115</v>
      </c>
      <c r="AI122" s="5" t="s">
        <v>115</v>
      </c>
      <c r="AJ122" s="5" t="s">
        <v>115</v>
      </c>
      <c r="AK122" s="32" t="s">
        <v>115</v>
      </c>
      <c r="AL122" s="27" t="s">
        <v>1706</v>
      </c>
    </row>
    <row r="123" spans="1:38" ht="13.5" customHeight="1" x14ac:dyDescent="0.25">
      <c r="A123" s="3">
        <v>42</v>
      </c>
      <c r="B123" s="60"/>
      <c r="C123" s="60"/>
      <c r="D123" s="60"/>
      <c r="E123" s="60"/>
      <c r="F123" s="65"/>
      <c r="G123" s="13">
        <v>46020</v>
      </c>
      <c r="H123" s="31" t="s">
        <v>659</v>
      </c>
      <c r="I123" s="5" t="s">
        <v>659</v>
      </c>
      <c r="J123" s="5" t="s">
        <v>659</v>
      </c>
      <c r="K123" s="5" t="s">
        <v>659</v>
      </c>
      <c r="L123" s="5" t="s">
        <v>659</v>
      </c>
      <c r="M123" s="5" t="s">
        <v>659</v>
      </c>
      <c r="N123" s="4" t="s">
        <v>659</v>
      </c>
      <c r="O123" s="5" t="s">
        <v>659</v>
      </c>
      <c r="P123" s="5" t="s">
        <v>659</v>
      </c>
      <c r="Q123" s="4" t="s">
        <v>659</v>
      </c>
      <c r="R123" s="5" t="s">
        <v>659</v>
      </c>
      <c r="S123" s="32" t="s">
        <v>659</v>
      </c>
      <c r="T123" s="31" t="s">
        <v>309</v>
      </c>
      <c r="U123" s="5">
        <v>40.99</v>
      </c>
      <c r="V123" s="5" t="s">
        <v>104</v>
      </c>
      <c r="W123" s="5" t="s">
        <v>309</v>
      </c>
      <c r="X123" s="5">
        <v>65.91</v>
      </c>
      <c r="Y123" s="5" t="s">
        <v>104</v>
      </c>
      <c r="Z123" s="4" t="s">
        <v>309</v>
      </c>
      <c r="AA123" s="5">
        <v>115.36</v>
      </c>
      <c r="AB123" s="5" t="s">
        <v>104</v>
      </c>
      <c r="AC123" s="4" t="s">
        <v>309</v>
      </c>
      <c r="AD123" s="5">
        <v>264.11</v>
      </c>
      <c r="AE123" s="32" t="s">
        <v>104</v>
      </c>
      <c r="AF123" s="31" t="s">
        <v>115</v>
      </c>
      <c r="AG123" s="5" t="s">
        <v>115</v>
      </c>
      <c r="AH123" s="5" t="s">
        <v>115</v>
      </c>
      <c r="AI123" s="5" t="s">
        <v>115</v>
      </c>
      <c r="AJ123" s="5" t="s">
        <v>115</v>
      </c>
      <c r="AK123" s="32" t="s">
        <v>115</v>
      </c>
      <c r="AL123" s="27" t="s">
        <v>1706</v>
      </c>
    </row>
    <row r="124" spans="1:38" ht="13.5" customHeight="1" x14ac:dyDescent="0.25">
      <c r="A124" s="3">
        <v>42</v>
      </c>
      <c r="B124" s="60"/>
      <c r="C124" s="60"/>
      <c r="D124" s="60"/>
      <c r="E124" s="60"/>
      <c r="F124" s="65"/>
      <c r="G124" s="13">
        <v>46022</v>
      </c>
      <c r="H124" s="31" t="s">
        <v>659</v>
      </c>
      <c r="I124" s="5" t="s">
        <v>659</v>
      </c>
      <c r="J124" s="5" t="s">
        <v>659</v>
      </c>
      <c r="K124" s="5" t="s">
        <v>659</v>
      </c>
      <c r="L124" s="5" t="s">
        <v>659</v>
      </c>
      <c r="M124" s="5" t="s">
        <v>659</v>
      </c>
      <c r="N124" s="4" t="s">
        <v>659</v>
      </c>
      <c r="O124" s="5" t="s">
        <v>659</v>
      </c>
      <c r="P124" s="5" t="s">
        <v>659</v>
      </c>
      <c r="Q124" s="4" t="s">
        <v>659</v>
      </c>
      <c r="R124" s="5" t="s">
        <v>659</v>
      </c>
      <c r="S124" s="32" t="s">
        <v>659</v>
      </c>
      <c r="T124" s="31" t="s">
        <v>309</v>
      </c>
      <c r="U124" s="5">
        <v>37.090000000000003</v>
      </c>
      <c r="V124" s="5" t="s">
        <v>104</v>
      </c>
      <c r="W124" s="5" t="s">
        <v>309</v>
      </c>
      <c r="X124" s="5">
        <v>63.06</v>
      </c>
      <c r="Y124" s="5" t="s">
        <v>104</v>
      </c>
      <c r="Z124" s="4" t="s">
        <v>309</v>
      </c>
      <c r="AA124" s="5">
        <v>108.62</v>
      </c>
      <c r="AB124" s="5" t="s">
        <v>104</v>
      </c>
      <c r="AC124" s="4" t="s">
        <v>309</v>
      </c>
      <c r="AD124" s="5">
        <v>252.87</v>
      </c>
      <c r="AE124" s="32" t="s">
        <v>104</v>
      </c>
      <c r="AF124" s="31" t="s">
        <v>115</v>
      </c>
      <c r="AG124" s="5" t="s">
        <v>115</v>
      </c>
      <c r="AH124" s="5" t="s">
        <v>115</v>
      </c>
      <c r="AI124" s="5" t="s">
        <v>115</v>
      </c>
      <c r="AJ124" s="5" t="s">
        <v>115</v>
      </c>
      <c r="AK124" s="32" t="s">
        <v>115</v>
      </c>
      <c r="AL124" s="27" t="s">
        <v>1706</v>
      </c>
    </row>
    <row r="125" spans="1:38" ht="13.5" customHeight="1" x14ac:dyDescent="0.25">
      <c r="A125" s="3">
        <v>43</v>
      </c>
      <c r="B125" s="60" t="s">
        <v>17</v>
      </c>
      <c r="C125" s="60" t="s">
        <v>87</v>
      </c>
      <c r="D125" s="60" t="s">
        <v>10</v>
      </c>
      <c r="E125" s="60" t="s">
        <v>134</v>
      </c>
      <c r="F125" s="64">
        <v>45958</v>
      </c>
      <c r="G125" s="13">
        <v>46046</v>
      </c>
      <c r="H125" s="31" t="s">
        <v>659</v>
      </c>
      <c r="I125" s="5" t="s">
        <v>659</v>
      </c>
      <c r="J125" s="5" t="s">
        <v>659</v>
      </c>
      <c r="K125" s="5" t="s">
        <v>659</v>
      </c>
      <c r="L125" s="5" t="s">
        <v>659</v>
      </c>
      <c r="M125" s="5" t="s">
        <v>659</v>
      </c>
      <c r="N125" s="5" t="s">
        <v>659</v>
      </c>
      <c r="O125" s="5" t="s">
        <v>659</v>
      </c>
      <c r="P125" s="5" t="s">
        <v>659</v>
      </c>
      <c r="Q125" s="5" t="s">
        <v>659</v>
      </c>
      <c r="R125" s="5" t="s">
        <v>659</v>
      </c>
      <c r="S125" s="32" t="s">
        <v>659</v>
      </c>
      <c r="T125" s="31" t="s">
        <v>1392</v>
      </c>
      <c r="U125" s="5">
        <v>54.99</v>
      </c>
      <c r="V125" s="5" t="s">
        <v>95</v>
      </c>
      <c r="W125" s="5" t="s">
        <v>1392</v>
      </c>
      <c r="X125" s="5">
        <f>U125+26</f>
        <v>80.990000000000009</v>
      </c>
      <c r="Y125" s="5" t="s">
        <v>104</v>
      </c>
      <c r="Z125" s="5" t="s">
        <v>1391</v>
      </c>
      <c r="AA125" s="5">
        <f>111.98+26+31.99</f>
        <v>169.97000000000003</v>
      </c>
      <c r="AB125" s="5" t="s">
        <v>104</v>
      </c>
      <c r="AC125" s="5" t="s">
        <v>1392</v>
      </c>
      <c r="AD125" s="5">
        <v>308.74</v>
      </c>
      <c r="AE125" s="32" t="s">
        <v>95</v>
      </c>
      <c r="AF125" s="35">
        <v>0.75694444444444442</v>
      </c>
      <c r="AG125" s="5">
        <v>34.9</v>
      </c>
      <c r="AH125" s="5">
        <v>34.9</v>
      </c>
      <c r="AI125" s="5">
        <f t="shared" ref="AI125:AI126" si="0">AH125*2</f>
        <v>69.8</v>
      </c>
      <c r="AJ125" s="5">
        <v>89.6</v>
      </c>
      <c r="AK125" s="32" t="s">
        <v>139</v>
      </c>
      <c r="AL125" s="27" t="s">
        <v>1394</v>
      </c>
    </row>
    <row r="126" spans="1:38" ht="13.5" customHeight="1" x14ac:dyDescent="0.25">
      <c r="A126" s="3">
        <v>43</v>
      </c>
      <c r="B126" s="60"/>
      <c r="C126" s="60"/>
      <c r="D126" s="60"/>
      <c r="E126" s="60"/>
      <c r="F126" s="65"/>
      <c r="G126" s="13">
        <v>46050</v>
      </c>
      <c r="H126" s="31" t="s">
        <v>659</v>
      </c>
      <c r="I126" s="5" t="s">
        <v>659</v>
      </c>
      <c r="J126" s="5" t="s">
        <v>659</v>
      </c>
      <c r="K126" s="5" t="s">
        <v>659</v>
      </c>
      <c r="L126" s="5" t="s">
        <v>659</v>
      </c>
      <c r="M126" s="5" t="s">
        <v>659</v>
      </c>
      <c r="N126" s="5" t="s">
        <v>659</v>
      </c>
      <c r="O126" s="5" t="s">
        <v>659</v>
      </c>
      <c r="P126" s="5" t="s">
        <v>659</v>
      </c>
      <c r="Q126" s="5" t="s">
        <v>659</v>
      </c>
      <c r="R126" s="5" t="s">
        <v>659</v>
      </c>
      <c r="S126" s="32" t="s">
        <v>659</v>
      </c>
      <c r="T126" s="31" t="s">
        <v>1393</v>
      </c>
      <c r="U126" s="5">
        <v>21.99</v>
      </c>
      <c r="V126" s="5" t="s">
        <v>104</v>
      </c>
      <c r="W126" s="5" t="s">
        <v>1393</v>
      </c>
      <c r="X126" s="5">
        <f>U126+25</f>
        <v>46.989999999999995</v>
      </c>
      <c r="Y126" s="5" t="s">
        <v>104</v>
      </c>
      <c r="Z126" s="5" t="s">
        <v>1387</v>
      </c>
      <c r="AA126" s="5">
        <f>43.98+25+31.99</f>
        <v>100.96999999999998</v>
      </c>
      <c r="AB126" s="5" t="s">
        <v>104</v>
      </c>
      <c r="AC126" s="5" t="s">
        <v>1393</v>
      </c>
      <c r="AD126" s="5">
        <v>211.44</v>
      </c>
      <c r="AE126" s="32" t="s">
        <v>95</v>
      </c>
      <c r="AF126" s="35">
        <v>0.52500000000000002</v>
      </c>
      <c r="AG126" s="5">
        <v>34.9</v>
      </c>
      <c r="AH126" s="5">
        <v>34.9</v>
      </c>
      <c r="AI126" s="5">
        <f t="shared" si="0"/>
        <v>69.8</v>
      </c>
      <c r="AJ126" s="5">
        <v>89.6</v>
      </c>
      <c r="AK126" s="32" t="s">
        <v>139</v>
      </c>
      <c r="AL126" s="27" t="s">
        <v>1395</v>
      </c>
    </row>
    <row r="127" spans="1:38" ht="13.5" customHeight="1" x14ac:dyDescent="0.25">
      <c r="A127" s="3">
        <v>43</v>
      </c>
      <c r="B127" s="60"/>
      <c r="C127" s="60"/>
      <c r="D127" s="60"/>
      <c r="E127" s="60"/>
      <c r="F127" s="65"/>
      <c r="G127" s="13">
        <v>46054</v>
      </c>
      <c r="H127" s="31" t="s">
        <v>659</v>
      </c>
      <c r="I127" s="5" t="s">
        <v>659</v>
      </c>
      <c r="J127" s="5" t="s">
        <v>659</v>
      </c>
      <c r="K127" s="5" t="s">
        <v>659</v>
      </c>
      <c r="L127" s="5" t="s">
        <v>659</v>
      </c>
      <c r="M127" s="5" t="s">
        <v>659</v>
      </c>
      <c r="N127" s="5" t="s">
        <v>659</v>
      </c>
      <c r="O127" s="5" t="s">
        <v>659</v>
      </c>
      <c r="P127" s="5" t="s">
        <v>659</v>
      </c>
      <c r="Q127" s="5" t="s">
        <v>659</v>
      </c>
      <c r="R127" s="5" t="s">
        <v>659</v>
      </c>
      <c r="S127" s="32" t="s">
        <v>659</v>
      </c>
      <c r="T127" s="31" t="s">
        <v>1393</v>
      </c>
      <c r="U127" s="5">
        <v>36.89</v>
      </c>
      <c r="V127" s="5" t="s">
        <v>104</v>
      </c>
      <c r="W127" s="5" t="s">
        <v>1393</v>
      </c>
      <c r="X127" s="5">
        <f>U127+27</f>
        <v>63.89</v>
      </c>
      <c r="Y127" s="5" t="s">
        <v>104</v>
      </c>
      <c r="Z127" s="5" t="s">
        <v>1387</v>
      </c>
      <c r="AA127" s="5">
        <f>73.78+27+33.99</f>
        <v>134.77000000000001</v>
      </c>
      <c r="AB127" s="5" t="s">
        <v>104</v>
      </c>
      <c r="AC127" s="5" t="s">
        <v>1393</v>
      </c>
      <c r="AD127" s="5">
        <v>260.99</v>
      </c>
      <c r="AE127" s="32" t="s">
        <v>95</v>
      </c>
      <c r="AF127" s="35">
        <v>0.75694444444444442</v>
      </c>
      <c r="AG127" s="5">
        <v>34.9</v>
      </c>
      <c r="AH127" s="5">
        <v>34.9</v>
      </c>
      <c r="AI127" s="5">
        <f>AG127*2</f>
        <v>69.8</v>
      </c>
      <c r="AJ127" s="5">
        <v>89.6</v>
      </c>
      <c r="AK127" s="32" t="s">
        <v>139</v>
      </c>
      <c r="AL127" s="27" t="s">
        <v>1395</v>
      </c>
    </row>
    <row r="128" spans="1:38" ht="13.5" customHeight="1" x14ac:dyDescent="0.25">
      <c r="A128" s="3">
        <v>44</v>
      </c>
      <c r="B128" s="60" t="s">
        <v>20</v>
      </c>
      <c r="C128" s="60" t="s">
        <v>179</v>
      </c>
      <c r="D128" s="60" t="s">
        <v>10</v>
      </c>
      <c r="E128" s="60" t="s">
        <v>134</v>
      </c>
      <c r="F128" s="64">
        <v>45936</v>
      </c>
      <c r="G128" s="13">
        <v>46024</v>
      </c>
      <c r="H128" s="31" t="s">
        <v>1104</v>
      </c>
      <c r="I128" s="5">
        <v>48.24</v>
      </c>
      <c r="J128" s="5" t="s">
        <v>186</v>
      </c>
      <c r="K128" s="5" t="s">
        <v>1104</v>
      </c>
      <c r="L128" s="5">
        <v>76.239999999999995</v>
      </c>
      <c r="M128" s="5" t="s">
        <v>186</v>
      </c>
      <c r="N128" s="5" t="s">
        <v>1104</v>
      </c>
      <c r="O128" s="5">
        <v>170.46</v>
      </c>
      <c r="P128" s="5" t="s">
        <v>186</v>
      </c>
      <c r="Q128" s="5" t="s">
        <v>1104</v>
      </c>
      <c r="R128" s="5">
        <v>353.96</v>
      </c>
      <c r="S128" s="32" t="s">
        <v>186</v>
      </c>
      <c r="T128" s="31" t="s">
        <v>115</v>
      </c>
      <c r="U128" s="5" t="s">
        <v>115</v>
      </c>
      <c r="V128" s="5" t="s">
        <v>115</v>
      </c>
      <c r="W128" s="5" t="s">
        <v>115</v>
      </c>
      <c r="X128" s="5" t="s">
        <v>115</v>
      </c>
      <c r="Y128" s="5" t="s">
        <v>115</v>
      </c>
      <c r="Z128" s="5" t="s">
        <v>115</v>
      </c>
      <c r="AA128" s="5" t="s">
        <v>115</v>
      </c>
      <c r="AB128" s="5" t="s">
        <v>115</v>
      </c>
      <c r="AC128" s="5" t="s">
        <v>115</v>
      </c>
      <c r="AD128" s="5" t="s">
        <v>115</v>
      </c>
      <c r="AE128" s="32" t="s">
        <v>115</v>
      </c>
      <c r="AF128" s="31" t="s">
        <v>191</v>
      </c>
      <c r="AG128" s="5">
        <v>69.900000000000006</v>
      </c>
      <c r="AH128" s="5">
        <v>69.900000000000006</v>
      </c>
      <c r="AI128" s="5">
        <v>139.80000000000001</v>
      </c>
      <c r="AJ128" s="5">
        <v>169.6</v>
      </c>
      <c r="AK128" s="32" t="s">
        <v>187</v>
      </c>
      <c r="AL128" s="27" t="s">
        <v>181</v>
      </c>
    </row>
    <row r="129" spans="1:38" ht="13.5" customHeight="1" x14ac:dyDescent="0.25">
      <c r="A129" s="3">
        <v>44</v>
      </c>
      <c r="B129" s="60"/>
      <c r="C129" s="60"/>
      <c r="D129" s="60"/>
      <c r="E129" s="60"/>
      <c r="F129" s="65"/>
      <c r="G129" s="13">
        <v>46028</v>
      </c>
      <c r="H129" s="31" t="s">
        <v>659</v>
      </c>
      <c r="I129" s="5" t="s">
        <v>659</v>
      </c>
      <c r="J129" s="5" t="s">
        <v>659</v>
      </c>
      <c r="K129" s="5" t="s">
        <v>659</v>
      </c>
      <c r="L129" s="5" t="s">
        <v>659</v>
      </c>
      <c r="M129" s="5" t="s">
        <v>659</v>
      </c>
      <c r="N129" s="5" t="s">
        <v>659</v>
      </c>
      <c r="O129" s="5" t="s">
        <v>659</v>
      </c>
      <c r="P129" s="5" t="s">
        <v>659</v>
      </c>
      <c r="Q129" s="5" t="s">
        <v>659</v>
      </c>
      <c r="R129" s="5" t="s">
        <v>659</v>
      </c>
      <c r="S129" s="32" t="s">
        <v>659</v>
      </c>
      <c r="T129" s="31" t="s">
        <v>1103</v>
      </c>
      <c r="U129" s="5">
        <v>69</v>
      </c>
      <c r="V129" s="5" t="s">
        <v>190</v>
      </c>
      <c r="W129" s="5" t="s">
        <v>1103</v>
      </c>
      <c r="X129" s="5">
        <v>69</v>
      </c>
      <c r="Y129" s="5" t="s">
        <v>190</v>
      </c>
      <c r="Z129" s="5" t="s">
        <v>1103</v>
      </c>
      <c r="AA129" s="5">
        <v>205</v>
      </c>
      <c r="AB129" s="5" t="s">
        <v>190</v>
      </c>
      <c r="AC129" s="5" t="s">
        <v>1103</v>
      </c>
      <c r="AD129" s="5">
        <v>640</v>
      </c>
      <c r="AE129" s="32" t="s">
        <v>190</v>
      </c>
      <c r="AF129" s="31" t="s">
        <v>115</v>
      </c>
      <c r="AG129" s="5" t="s">
        <v>115</v>
      </c>
      <c r="AH129" s="5" t="s">
        <v>115</v>
      </c>
      <c r="AI129" s="5" t="s">
        <v>115</v>
      </c>
      <c r="AJ129" s="5" t="s">
        <v>115</v>
      </c>
      <c r="AK129" s="32" t="s">
        <v>115</v>
      </c>
      <c r="AL129" s="27" t="s">
        <v>1106</v>
      </c>
    </row>
    <row r="130" spans="1:38" ht="13.5" customHeight="1" x14ac:dyDescent="0.25">
      <c r="A130" s="3">
        <v>44</v>
      </c>
      <c r="B130" s="60"/>
      <c r="C130" s="60"/>
      <c r="D130" s="60"/>
      <c r="E130" s="60"/>
      <c r="F130" s="65"/>
      <c r="G130" s="13">
        <v>46032</v>
      </c>
      <c r="H130" s="31" t="s">
        <v>1105</v>
      </c>
      <c r="I130" s="5">
        <v>82</v>
      </c>
      <c r="J130" s="5" t="s">
        <v>104</v>
      </c>
      <c r="K130" s="5" t="s">
        <v>1105</v>
      </c>
      <c r="L130" s="5">
        <v>82</v>
      </c>
      <c r="M130" s="5" t="s">
        <v>104</v>
      </c>
      <c r="N130" s="5" t="s">
        <v>1105</v>
      </c>
      <c r="O130" s="5">
        <v>232</v>
      </c>
      <c r="P130" s="5" t="s">
        <v>104</v>
      </c>
      <c r="Q130" s="5" t="s">
        <v>1105</v>
      </c>
      <c r="R130" s="5">
        <v>547</v>
      </c>
      <c r="S130" s="32" t="s">
        <v>104</v>
      </c>
      <c r="T130" s="31" t="s">
        <v>115</v>
      </c>
      <c r="U130" s="5" t="s">
        <v>115</v>
      </c>
      <c r="V130" s="5" t="s">
        <v>115</v>
      </c>
      <c r="W130" s="5" t="s">
        <v>115</v>
      </c>
      <c r="X130" s="5" t="s">
        <v>115</v>
      </c>
      <c r="Y130" s="5" t="s">
        <v>115</v>
      </c>
      <c r="Z130" s="5" t="s">
        <v>115</v>
      </c>
      <c r="AA130" s="5" t="s">
        <v>115</v>
      </c>
      <c r="AB130" s="5" t="s">
        <v>115</v>
      </c>
      <c r="AC130" s="5" t="s">
        <v>115</v>
      </c>
      <c r="AD130" s="5" t="s">
        <v>115</v>
      </c>
      <c r="AE130" s="32" t="s">
        <v>115</v>
      </c>
      <c r="AF130" s="31" t="s">
        <v>115</v>
      </c>
      <c r="AG130" s="5" t="s">
        <v>115</v>
      </c>
      <c r="AH130" s="5" t="s">
        <v>115</v>
      </c>
      <c r="AI130" s="5" t="s">
        <v>115</v>
      </c>
      <c r="AJ130" s="5" t="s">
        <v>115</v>
      </c>
      <c r="AK130" s="32" t="s">
        <v>115</v>
      </c>
      <c r="AL130" s="27" t="s">
        <v>1106</v>
      </c>
    </row>
    <row r="131" spans="1:38" ht="13.5" customHeight="1" x14ac:dyDescent="0.25">
      <c r="A131" s="3">
        <v>45</v>
      </c>
      <c r="B131" s="62" t="s">
        <v>20</v>
      </c>
      <c r="C131" s="62" t="s">
        <v>179</v>
      </c>
      <c r="D131" s="62" t="s">
        <v>850</v>
      </c>
      <c r="E131" s="62" t="s">
        <v>242</v>
      </c>
      <c r="F131" s="66">
        <v>45976</v>
      </c>
      <c r="G131" s="26">
        <v>46064</v>
      </c>
      <c r="H131" s="33" t="s">
        <v>1623</v>
      </c>
      <c r="I131" s="15">
        <v>71.28</v>
      </c>
      <c r="J131" s="15" t="s">
        <v>345</v>
      </c>
      <c r="K131" s="15" t="s">
        <v>1625</v>
      </c>
      <c r="L131" s="15">
        <v>102.60000000000001</v>
      </c>
      <c r="M131" s="15" t="s">
        <v>345</v>
      </c>
      <c r="N131" s="15" t="s">
        <v>1623</v>
      </c>
      <c r="O131" s="5">
        <v>248.73480000000001</v>
      </c>
      <c r="P131" s="15" t="s">
        <v>345</v>
      </c>
      <c r="Q131" s="15" t="s">
        <v>1623</v>
      </c>
      <c r="R131" s="5">
        <v>500.51520000000005</v>
      </c>
      <c r="S131" s="34" t="s">
        <v>345</v>
      </c>
      <c r="T131" s="33" t="s">
        <v>1620</v>
      </c>
      <c r="U131" s="15">
        <v>172.8</v>
      </c>
      <c r="V131" s="15" t="s">
        <v>345</v>
      </c>
      <c r="W131" s="15" t="s">
        <v>1620</v>
      </c>
      <c r="X131" s="5">
        <v>172.8</v>
      </c>
      <c r="Y131" s="15" t="s">
        <v>345</v>
      </c>
      <c r="Z131" s="15" t="s">
        <v>1620</v>
      </c>
      <c r="AA131" s="5">
        <v>399.70800000000003</v>
      </c>
      <c r="AB131" s="15" t="s">
        <v>345</v>
      </c>
      <c r="AC131" s="15" t="s">
        <v>1620</v>
      </c>
      <c r="AD131" s="5">
        <v>765.39600000000007</v>
      </c>
      <c r="AE131" s="34" t="s">
        <v>345</v>
      </c>
      <c r="AF131" s="33" t="s">
        <v>1624</v>
      </c>
      <c r="AG131" s="15">
        <v>77.760000000000005</v>
      </c>
      <c r="AH131" s="15">
        <v>77.760000000000005</v>
      </c>
      <c r="AI131" s="15">
        <v>154.44</v>
      </c>
      <c r="AJ131" s="15">
        <v>154.44</v>
      </c>
      <c r="AK131" s="32" t="s">
        <v>1133</v>
      </c>
      <c r="AL131" s="27"/>
    </row>
    <row r="132" spans="1:38" ht="13.5" customHeight="1" x14ac:dyDescent="0.25">
      <c r="A132" s="3">
        <v>45</v>
      </c>
      <c r="B132" s="62"/>
      <c r="C132" s="62"/>
      <c r="D132" s="62"/>
      <c r="E132" s="62"/>
      <c r="F132" s="67"/>
      <c r="G132" s="26">
        <v>46068</v>
      </c>
      <c r="H132" s="33" t="s">
        <v>659</v>
      </c>
      <c r="I132" s="15" t="s">
        <v>659</v>
      </c>
      <c r="J132" s="15" t="s">
        <v>659</v>
      </c>
      <c r="K132" s="15" t="s">
        <v>659</v>
      </c>
      <c r="L132" s="15" t="s">
        <v>659</v>
      </c>
      <c r="M132" s="15" t="s">
        <v>659</v>
      </c>
      <c r="N132" s="15" t="s">
        <v>659</v>
      </c>
      <c r="O132" s="15" t="s">
        <v>659</v>
      </c>
      <c r="P132" s="15" t="s">
        <v>659</v>
      </c>
      <c r="Q132" s="15" t="s">
        <v>659</v>
      </c>
      <c r="R132" s="15" t="s">
        <v>659</v>
      </c>
      <c r="S132" s="34" t="s">
        <v>659</v>
      </c>
      <c r="T132" s="33" t="s">
        <v>1620</v>
      </c>
      <c r="U132" s="15">
        <v>208.44000000000003</v>
      </c>
      <c r="V132" s="15" t="s">
        <v>345</v>
      </c>
      <c r="W132" s="15" t="s">
        <v>1620</v>
      </c>
      <c r="X132" s="5">
        <v>208.44000000000003</v>
      </c>
      <c r="Y132" s="15" t="s">
        <v>345</v>
      </c>
      <c r="Z132" s="15" t="s">
        <v>1620</v>
      </c>
      <c r="AA132" s="5">
        <v>501.85440000000006</v>
      </c>
      <c r="AB132" s="15" t="s">
        <v>345</v>
      </c>
      <c r="AC132" s="15" t="s">
        <v>1620</v>
      </c>
      <c r="AD132" s="5">
        <v>949.42800000000011</v>
      </c>
      <c r="AE132" s="34" t="s">
        <v>345</v>
      </c>
      <c r="AF132" s="33" t="s">
        <v>1626</v>
      </c>
      <c r="AG132" s="15">
        <v>82.080000000000013</v>
      </c>
      <c r="AH132" s="15">
        <v>82.080000000000013</v>
      </c>
      <c r="AI132" s="15">
        <v>164.16000000000003</v>
      </c>
      <c r="AJ132" s="15">
        <v>164.16000000000003</v>
      </c>
      <c r="AK132" s="32" t="s">
        <v>1133</v>
      </c>
      <c r="AL132" s="27"/>
    </row>
    <row r="133" spans="1:38" ht="13.5" customHeight="1" x14ac:dyDescent="0.25">
      <c r="A133" s="3">
        <v>45</v>
      </c>
      <c r="B133" s="62"/>
      <c r="C133" s="62"/>
      <c r="D133" s="62"/>
      <c r="E133" s="62"/>
      <c r="F133" s="67"/>
      <c r="G133" s="26">
        <v>46072</v>
      </c>
      <c r="H133" s="33" t="s">
        <v>1623</v>
      </c>
      <c r="I133" s="15">
        <v>92.88000000000001</v>
      </c>
      <c r="J133" s="15" t="s">
        <v>1619</v>
      </c>
      <c r="K133" s="15" t="s">
        <v>1625</v>
      </c>
      <c r="L133" s="15">
        <v>102.60000000000001</v>
      </c>
      <c r="M133" s="15" t="s">
        <v>345</v>
      </c>
      <c r="N133" s="15" t="s">
        <v>1623</v>
      </c>
      <c r="O133" s="5">
        <v>272.97000000000003</v>
      </c>
      <c r="P133" s="15" t="s">
        <v>1619</v>
      </c>
      <c r="Q133" s="15" t="s">
        <v>1623</v>
      </c>
      <c r="R133" s="5">
        <v>552.40920000000006</v>
      </c>
      <c r="S133" s="34" t="s">
        <v>1619</v>
      </c>
      <c r="T133" s="33" t="s">
        <v>1620</v>
      </c>
      <c r="U133" s="15">
        <v>133.92000000000002</v>
      </c>
      <c r="V133" s="15" t="s">
        <v>345</v>
      </c>
      <c r="W133" s="15" t="s">
        <v>1620</v>
      </c>
      <c r="X133" s="5">
        <v>133.92000000000002</v>
      </c>
      <c r="Y133" s="15" t="s">
        <v>345</v>
      </c>
      <c r="Z133" s="15" t="s">
        <v>1620</v>
      </c>
      <c r="AA133" s="5">
        <v>321.91560000000004</v>
      </c>
      <c r="AB133" s="15" t="s">
        <v>345</v>
      </c>
      <c r="AC133" s="15" t="s">
        <v>1620</v>
      </c>
      <c r="AD133" s="5">
        <v>616.47479999999996</v>
      </c>
      <c r="AE133" s="34" t="s">
        <v>345</v>
      </c>
      <c r="AF133" s="33" t="s">
        <v>1624</v>
      </c>
      <c r="AG133" s="15">
        <v>82.080000000000013</v>
      </c>
      <c r="AH133" s="15">
        <v>82.080000000000013</v>
      </c>
      <c r="AI133" s="15">
        <v>164.16000000000003</v>
      </c>
      <c r="AJ133" s="15">
        <v>164.16000000000003</v>
      </c>
      <c r="AK133" s="32" t="s">
        <v>1133</v>
      </c>
      <c r="AL133" s="27"/>
    </row>
    <row r="134" spans="1:38" ht="13.5" customHeight="1" x14ac:dyDescent="0.25">
      <c r="A134" s="3">
        <v>46</v>
      </c>
      <c r="B134" s="60" t="s">
        <v>1540</v>
      </c>
      <c r="C134" s="60" t="s">
        <v>638</v>
      </c>
      <c r="D134" s="60" t="s">
        <v>38</v>
      </c>
      <c r="E134" s="60" t="s">
        <v>135</v>
      </c>
      <c r="F134" s="64">
        <v>45966</v>
      </c>
      <c r="G134" s="13">
        <v>46054</v>
      </c>
      <c r="H134" s="31" t="s">
        <v>1550</v>
      </c>
      <c r="I134" s="5">
        <v>46.78</v>
      </c>
      <c r="J134" s="5" t="s">
        <v>411</v>
      </c>
      <c r="K134" s="5" t="s">
        <v>659</v>
      </c>
      <c r="L134" s="5" t="s">
        <v>659</v>
      </c>
      <c r="M134" s="5" t="s">
        <v>659</v>
      </c>
      <c r="N134" s="5" t="s">
        <v>659</v>
      </c>
      <c r="O134" s="5" t="s">
        <v>659</v>
      </c>
      <c r="P134" s="5" t="s">
        <v>659</v>
      </c>
      <c r="Q134" s="5" t="s">
        <v>659</v>
      </c>
      <c r="R134" s="5" t="s">
        <v>659</v>
      </c>
      <c r="S134" s="32" t="s">
        <v>659</v>
      </c>
      <c r="T134" s="31" t="s">
        <v>1548</v>
      </c>
      <c r="U134" s="5">
        <v>62.76</v>
      </c>
      <c r="V134" s="5" t="s">
        <v>416</v>
      </c>
      <c r="W134" s="5" t="s">
        <v>1548</v>
      </c>
      <c r="X134" s="5">
        <v>62.76</v>
      </c>
      <c r="Y134" s="5" t="s">
        <v>416</v>
      </c>
      <c r="Z134" s="5" t="s">
        <v>1548</v>
      </c>
      <c r="AA134" s="5">
        <v>170.14</v>
      </c>
      <c r="AB134" s="5" t="s">
        <v>416</v>
      </c>
      <c r="AC134" s="5" t="s">
        <v>1548</v>
      </c>
      <c r="AD134" s="5">
        <v>309.24</v>
      </c>
      <c r="AE134" s="32" t="s">
        <v>416</v>
      </c>
      <c r="AF134" s="31" t="s">
        <v>1546</v>
      </c>
      <c r="AG134" s="5">
        <v>81.94</v>
      </c>
      <c r="AH134" s="5">
        <v>81.94</v>
      </c>
      <c r="AI134" s="5">
        <v>163.87</v>
      </c>
      <c r="AJ134" s="5">
        <v>222.09</v>
      </c>
      <c r="AK134" s="32" t="s">
        <v>1547</v>
      </c>
      <c r="AL134" s="27"/>
    </row>
    <row r="135" spans="1:38" ht="13.5" customHeight="1" x14ac:dyDescent="0.25">
      <c r="A135" s="3">
        <v>46</v>
      </c>
      <c r="B135" s="60"/>
      <c r="C135" s="60"/>
      <c r="D135" s="60"/>
      <c r="E135" s="60"/>
      <c r="F135" s="65"/>
      <c r="G135" s="13">
        <v>46058</v>
      </c>
      <c r="H135" s="31" t="s">
        <v>1551</v>
      </c>
      <c r="I135" s="5">
        <v>49.95</v>
      </c>
      <c r="J135" s="5" t="s">
        <v>411</v>
      </c>
      <c r="K135" s="5" t="s">
        <v>659</v>
      </c>
      <c r="L135" s="5" t="s">
        <v>659</v>
      </c>
      <c r="M135" s="5" t="s">
        <v>659</v>
      </c>
      <c r="N135" s="5" t="s">
        <v>659</v>
      </c>
      <c r="O135" s="5" t="s">
        <v>659</v>
      </c>
      <c r="P135" s="5" t="s">
        <v>659</v>
      </c>
      <c r="Q135" s="5" t="s">
        <v>659</v>
      </c>
      <c r="R135" s="5" t="s">
        <v>659</v>
      </c>
      <c r="S135" s="32" t="s">
        <v>659</v>
      </c>
      <c r="T135" s="31" t="s">
        <v>1548</v>
      </c>
      <c r="U135" s="5">
        <v>83.97</v>
      </c>
      <c r="V135" s="5" t="s">
        <v>368</v>
      </c>
      <c r="W135" s="5" t="s">
        <v>1548</v>
      </c>
      <c r="X135" s="5">
        <v>83.97</v>
      </c>
      <c r="Y135" s="5" t="s">
        <v>368</v>
      </c>
      <c r="Z135" s="5" t="s">
        <v>1548</v>
      </c>
      <c r="AA135" s="5">
        <v>177.4</v>
      </c>
      <c r="AB135" s="5" t="s">
        <v>416</v>
      </c>
      <c r="AC135" s="5" t="s">
        <v>1544</v>
      </c>
      <c r="AD135" s="5">
        <v>404.8</v>
      </c>
      <c r="AE135" s="32" t="s">
        <v>416</v>
      </c>
      <c r="AF135" s="31" t="s">
        <v>1546</v>
      </c>
      <c r="AG135" s="5">
        <v>81.94</v>
      </c>
      <c r="AH135" s="5">
        <v>81.94</v>
      </c>
      <c r="AI135" s="5">
        <v>163.87</v>
      </c>
      <c r="AJ135" s="5">
        <v>222.09</v>
      </c>
      <c r="AK135" s="32" t="s">
        <v>1547</v>
      </c>
      <c r="AL135" s="27"/>
    </row>
    <row r="136" spans="1:38" ht="13.5" customHeight="1" x14ac:dyDescent="0.25">
      <c r="A136" s="3">
        <v>46</v>
      </c>
      <c r="B136" s="60"/>
      <c r="C136" s="60"/>
      <c r="D136" s="60"/>
      <c r="E136" s="60"/>
      <c r="F136" s="65"/>
      <c r="G136" s="13">
        <v>46062</v>
      </c>
      <c r="H136" s="31" t="s">
        <v>659</v>
      </c>
      <c r="I136" s="5" t="s">
        <v>659</v>
      </c>
      <c r="J136" s="5" t="s">
        <v>659</v>
      </c>
      <c r="K136" s="5" t="s">
        <v>659</v>
      </c>
      <c r="L136" s="5" t="s">
        <v>659</v>
      </c>
      <c r="M136" s="5" t="s">
        <v>659</v>
      </c>
      <c r="N136" s="5" t="s">
        <v>659</v>
      </c>
      <c r="O136" s="5" t="s">
        <v>659</v>
      </c>
      <c r="P136" s="5" t="s">
        <v>659</v>
      </c>
      <c r="Q136" s="5" t="s">
        <v>659</v>
      </c>
      <c r="R136" s="5" t="s">
        <v>659</v>
      </c>
      <c r="S136" s="32" t="s">
        <v>659</v>
      </c>
      <c r="T136" s="31" t="s">
        <v>1552</v>
      </c>
      <c r="U136" s="5">
        <v>63.99</v>
      </c>
      <c r="V136" s="5" t="s">
        <v>418</v>
      </c>
      <c r="W136" s="5" t="s">
        <v>1552</v>
      </c>
      <c r="X136" s="5">
        <v>63.99</v>
      </c>
      <c r="Y136" s="5" t="s">
        <v>418</v>
      </c>
      <c r="Z136" s="5" t="s">
        <v>1548</v>
      </c>
      <c r="AA136" s="5">
        <v>175.4</v>
      </c>
      <c r="AB136" s="5" t="s">
        <v>416</v>
      </c>
      <c r="AC136" s="5" t="s">
        <v>1548</v>
      </c>
      <c r="AD136" s="5">
        <v>318.8</v>
      </c>
      <c r="AE136" s="32" t="s">
        <v>416</v>
      </c>
      <c r="AF136" s="31" t="s">
        <v>1546</v>
      </c>
      <c r="AG136" s="5">
        <v>81.94</v>
      </c>
      <c r="AH136" s="5">
        <v>81.94</v>
      </c>
      <c r="AI136" s="5">
        <v>163.87</v>
      </c>
      <c r="AJ136" s="5">
        <v>222.09</v>
      </c>
      <c r="AK136" s="32" t="s">
        <v>1547</v>
      </c>
      <c r="AL136" s="27"/>
    </row>
    <row r="137" spans="1:38" ht="13.5" customHeight="1" x14ac:dyDescent="0.25">
      <c r="A137" s="3">
        <v>47</v>
      </c>
      <c r="B137" s="60" t="s">
        <v>74</v>
      </c>
      <c r="C137" s="60" t="s">
        <v>302</v>
      </c>
      <c r="D137" s="60" t="s">
        <v>28</v>
      </c>
      <c r="E137" s="60" t="s">
        <v>311</v>
      </c>
      <c r="F137" s="64">
        <v>45929</v>
      </c>
      <c r="G137" s="13">
        <v>46018</v>
      </c>
      <c r="H137" s="31" t="s">
        <v>659</v>
      </c>
      <c r="I137" s="5" t="s">
        <v>659</v>
      </c>
      <c r="J137" s="5" t="s">
        <v>659</v>
      </c>
      <c r="K137" s="5" t="s">
        <v>659</v>
      </c>
      <c r="L137" s="5" t="s">
        <v>659</v>
      </c>
      <c r="M137" s="5" t="s">
        <v>659</v>
      </c>
      <c r="N137" s="4" t="s">
        <v>659</v>
      </c>
      <c r="O137" s="5" t="s">
        <v>659</v>
      </c>
      <c r="P137" s="5" t="s">
        <v>659</v>
      </c>
      <c r="Q137" s="4" t="s">
        <v>659</v>
      </c>
      <c r="R137" s="5" t="s">
        <v>659</v>
      </c>
      <c r="S137" s="32" t="s">
        <v>659</v>
      </c>
      <c r="T137" s="31" t="s">
        <v>316</v>
      </c>
      <c r="U137" s="5">
        <v>49.22</v>
      </c>
      <c r="V137" s="5" t="s">
        <v>104</v>
      </c>
      <c r="W137" s="5" t="s">
        <v>316</v>
      </c>
      <c r="X137" s="5">
        <v>79.209999999999994</v>
      </c>
      <c r="Y137" s="5" t="s">
        <v>104</v>
      </c>
      <c r="Z137" s="4" t="s">
        <v>316</v>
      </c>
      <c r="AA137" s="5">
        <v>150.94</v>
      </c>
      <c r="AB137" s="5" t="s">
        <v>104</v>
      </c>
      <c r="AC137" s="4" t="s">
        <v>316</v>
      </c>
      <c r="AD137" s="5">
        <v>287.38</v>
      </c>
      <c r="AE137" s="32" t="s">
        <v>104</v>
      </c>
      <c r="AF137" s="31" t="s">
        <v>115</v>
      </c>
      <c r="AG137" s="5" t="s">
        <v>115</v>
      </c>
      <c r="AH137" s="5" t="s">
        <v>115</v>
      </c>
      <c r="AI137" s="5" t="s">
        <v>115</v>
      </c>
      <c r="AJ137" s="5" t="s">
        <v>115</v>
      </c>
      <c r="AK137" s="32" t="s">
        <v>115</v>
      </c>
      <c r="AL137" s="27" t="s">
        <v>1707</v>
      </c>
    </row>
    <row r="138" spans="1:38" ht="13.5" customHeight="1" x14ac:dyDescent="0.25">
      <c r="A138" s="3">
        <v>47</v>
      </c>
      <c r="B138" s="60"/>
      <c r="C138" s="60"/>
      <c r="D138" s="60"/>
      <c r="E138" s="60"/>
      <c r="F138" s="65"/>
      <c r="G138" s="13">
        <v>46020</v>
      </c>
      <c r="H138" s="31" t="s">
        <v>659</v>
      </c>
      <c r="I138" s="5" t="s">
        <v>659</v>
      </c>
      <c r="J138" s="5" t="s">
        <v>659</v>
      </c>
      <c r="K138" s="5" t="s">
        <v>659</v>
      </c>
      <c r="L138" s="5" t="s">
        <v>659</v>
      </c>
      <c r="M138" s="5" t="s">
        <v>659</v>
      </c>
      <c r="N138" s="4" t="s">
        <v>659</v>
      </c>
      <c r="O138" s="5" t="s">
        <v>659</v>
      </c>
      <c r="P138" s="5" t="s">
        <v>659</v>
      </c>
      <c r="Q138" s="4" t="s">
        <v>659</v>
      </c>
      <c r="R138" s="5" t="s">
        <v>659</v>
      </c>
      <c r="S138" s="32" t="s">
        <v>659</v>
      </c>
      <c r="T138" s="31" t="s">
        <v>317</v>
      </c>
      <c r="U138" s="5">
        <v>36</v>
      </c>
      <c r="V138" s="5" t="s">
        <v>102</v>
      </c>
      <c r="W138" s="5" t="s">
        <v>317</v>
      </c>
      <c r="X138" s="5">
        <v>36</v>
      </c>
      <c r="Y138" s="5" t="s">
        <v>102</v>
      </c>
      <c r="Z138" s="4" t="s">
        <v>312</v>
      </c>
      <c r="AA138" s="5">
        <v>143.56</v>
      </c>
      <c r="AB138" s="5" t="s">
        <v>104</v>
      </c>
      <c r="AC138" s="4" t="s">
        <v>312</v>
      </c>
      <c r="AD138" s="5">
        <v>269.86</v>
      </c>
      <c r="AE138" s="32" t="s">
        <v>104</v>
      </c>
      <c r="AF138" s="31" t="s">
        <v>115</v>
      </c>
      <c r="AG138" s="5" t="s">
        <v>115</v>
      </c>
      <c r="AH138" s="5" t="s">
        <v>115</v>
      </c>
      <c r="AI138" s="5" t="s">
        <v>115</v>
      </c>
      <c r="AJ138" s="5" t="s">
        <v>115</v>
      </c>
      <c r="AK138" s="32" t="s">
        <v>115</v>
      </c>
      <c r="AL138" s="27" t="s">
        <v>1707</v>
      </c>
    </row>
    <row r="139" spans="1:38" ht="13.5" customHeight="1" x14ac:dyDescent="0.25">
      <c r="A139" s="3">
        <v>47</v>
      </c>
      <c r="B139" s="60"/>
      <c r="C139" s="60"/>
      <c r="D139" s="60"/>
      <c r="E139" s="60"/>
      <c r="F139" s="65"/>
      <c r="G139" s="13">
        <v>46022</v>
      </c>
      <c r="H139" s="31" t="s">
        <v>659</v>
      </c>
      <c r="I139" s="5" t="s">
        <v>659</v>
      </c>
      <c r="J139" s="5" t="s">
        <v>659</v>
      </c>
      <c r="K139" s="5" t="s">
        <v>659</v>
      </c>
      <c r="L139" s="5" t="s">
        <v>659</v>
      </c>
      <c r="M139" s="5" t="s">
        <v>659</v>
      </c>
      <c r="N139" s="4" t="s">
        <v>659</v>
      </c>
      <c r="O139" s="5" t="s">
        <v>659</v>
      </c>
      <c r="P139" s="5" t="s">
        <v>659</v>
      </c>
      <c r="Q139" s="4" t="s">
        <v>659</v>
      </c>
      <c r="R139" s="5" t="s">
        <v>659</v>
      </c>
      <c r="S139" s="32" t="s">
        <v>659</v>
      </c>
      <c r="T139" s="31" t="s">
        <v>318</v>
      </c>
      <c r="U139" s="5">
        <v>22</v>
      </c>
      <c r="V139" s="5" t="s">
        <v>102</v>
      </c>
      <c r="W139" s="5" t="s">
        <v>318</v>
      </c>
      <c r="X139" s="5">
        <v>22</v>
      </c>
      <c r="Y139" s="5" t="s">
        <v>102</v>
      </c>
      <c r="Z139" s="4" t="s">
        <v>314</v>
      </c>
      <c r="AA139" s="5">
        <v>115.68</v>
      </c>
      <c r="AB139" s="5" t="s">
        <v>104</v>
      </c>
      <c r="AC139" s="4" t="s">
        <v>314</v>
      </c>
      <c r="AD139" s="5">
        <v>208.22</v>
      </c>
      <c r="AE139" s="32" t="s">
        <v>95</v>
      </c>
      <c r="AF139" s="31" t="s">
        <v>115</v>
      </c>
      <c r="AG139" s="5" t="s">
        <v>115</v>
      </c>
      <c r="AH139" s="5" t="s">
        <v>115</v>
      </c>
      <c r="AI139" s="5" t="s">
        <v>115</v>
      </c>
      <c r="AJ139" s="5" t="s">
        <v>115</v>
      </c>
      <c r="AK139" s="32" t="s">
        <v>115</v>
      </c>
      <c r="AL139" s="27" t="s">
        <v>1707</v>
      </c>
    </row>
    <row r="140" spans="1:38" ht="13.5" customHeight="1" x14ac:dyDescent="0.25">
      <c r="A140" s="3">
        <v>48</v>
      </c>
      <c r="B140" s="60" t="s">
        <v>21</v>
      </c>
      <c r="C140" s="60" t="s">
        <v>1171</v>
      </c>
      <c r="D140" s="60" t="s">
        <v>42</v>
      </c>
      <c r="E140" s="60" t="s">
        <v>1516</v>
      </c>
      <c r="F140" s="64">
        <v>45968</v>
      </c>
      <c r="G140" s="13">
        <v>46056</v>
      </c>
      <c r="H140" s="31" t="s">
        <v>659</v>
      </c>
      <c r="I140" s="5" t="s">
        <v>659</v>
      </c>
      <c r="J140" s="5" t="s">
        <v>659</v>
      </c>
      <c r="K140" s="5" t="s">
        <v>659</v>
      </c>
      <c r="L140" s="5" t="s">
        <v>659</v>
      </c>
      <c r="M140" s="5" t="s">
        <v>659</v>
      </c>
      <c r="N140" s="5" t="s">
        <v>659</v>
      </c>
      <c r="O140" s="5" t="s">
        <v>659</v>
      </c>
      <c r="P140" s="5" t="s">
        <v>659</v>
      </c>
      <c r="Q140" s="5" t="s">
        <v>659</v>
      </c>
      <c r="R140" s="5" t="s">
        <v>659</v>
      </c>
      <c r="S140" s="32" t="s">
        <v>659</v>
      </c>
      <c r="T140" s="35">
        <v>0.2986111111111111</v>
      </c>
      <c r="U140" s="5">
        <v>45</v>
      </c>
      <c r="V140" s="5" t="s">
        <v>401</v>
      </c>
      <c r="W140" s="8">
        <v>0.2986111111111111</v>
      </c>
      <c r="X140" s="5">
        <v>84</v>
      </c>
      <c r="Y140" s="5" t="s">
        <v>401</v>
      </c>
      <c r="Z140" s="8">
        <v>0.2986111111111111</v>
      </c>
      <c r="AA140" s="5">
        <v>196</v>
      </c>
      <c r="AB140" s="5" t="s">
        <v>401</v>
      </c>
      <c r="AC140" s="8">
        <v>0.2986111111111111</v>
      </c>
      <c r="AD140" s="5">
        <v>325</v>
      </c>
      <c r="AE140" s="32" t="s">
        <v>401</v>
      </c>
      <c r="AF140" s="35">
        <v>0.67222222222222228</v>
      </c>
      <c r="AG140" s="5">
        <v>28.799999999999997</v>
      </c>
      <c r="AH140" s="5">
        <v>28.799999999999997</v>
      </c>
      <c r="AI140" s="5">
        <f t="shared" ref="AI140:AI142" si="1">AH140*2</f>
        <v>57.599999999999994</v>
      </c>
      <c r="AJ140" s="5">
        <v>115.19999999999999</v>
      </c>
      <c r="AK140" s="32" t="s">
        <v>1517</v>
      </c>
      <c r="AL140" s="27"/>
    </row>
    <row r="141" spans="1:38" ht="13.5" customHeight="1" x14ac:dyDescent="0.25">
      <c r="A141" s="3">
        <v>48</v>
      </c>
      <c r="B141" s="60"/>
      <c r="C141" s="60"/>
      <c r="D141" s="60"/>
      <c r="E141" s="60"/>
      <c r="F141" s="65"/>
      <c r="G141" s="13">
        <v>46060</v>
      </c>
      <c r="H141" s="31" t="s">
        <v>659</v>
      </c>
      <c r="I141" s="5" t="s">
        <v>659</v>
      </c>
      <c r="J141" s="5" t="s">
        <v>659</v>
      </c>
      <c r="K141" s="5" t="s">
        <v>659</v>
      </c>
      <c r="L141" s="5" t="s">
        <v>659</v>
      </c>
      <c r="M141" s="5" t="s">
        <v>659</v>
      </c>
      <c r="N141" s="5" t="s">
        <v>659</v>
      </c>
      <c r="O141" s="5" t="s">
        <v>659</v>
      </c>
      <c r="P141" s="5" t="s">
        <v>659</v>
      </c>
      <c r="Q141" s="5" t="s">
        <v>659</v>
      </c>
      <c r="R141" s="5" t="s">
        <v>659</v>
      </c>
      <c r="S141" s="32" t="s">
        <v>659</v>
      </c>
      <c r="T141" s="35">
        <v>0.96527777777777779</v>
      </c>
      <c r="U141" s="5">
        <v>54</v>
      </c>
      <c r="V141" s="5" t="s">
        <v>446</v>
      </c>
      <c r="W141" s="8">
        <v>0.96527777777777779</v>
      </c>
      <c r="X141" s="5">
        <v>76</v>
      </c>
      <c r="Y141" s="5" t="s">
        <v>446</v>
      </c>
      <c r="Z141" s="8">
        <v>0.96527777777777779</v>
      </c>
      <c r="AA141" s="5">
        <v>169</v>
      </c>
      <c r="AB141" s="5" t="s">
        <v>401</v>
      </c>
      <c r="AC141" s="8">
        <v>0.96527777777777779</v>
      </c>
      <c r="AD141" s="5">
        <v>340</v>
      </c>
      <c r="AE141" s="32" t="s">
        <v>401</v>
      </c>
      <c r="AF141" s="35">
        <v>0.58263888888888893</v>
      </c>
      <c r="AG141" s="5">
        <v>35.19</v>
      </c>
      <c r="AH141" s="5">
        <v>35.19</v>
      </c>
      <c r="AI141" s="5">
        <f t="shared" si="1"/>
        <v>70.38</v>
      </c>
      <c r="AJ141" s="5">
        <v>134.46</v>
      </c>
      <c r="AK141" s="32" t="s">
        <v>1517</v>
      </c>
      <c r="AL141" s="27"/>
    </row>
    <row r="142" spans="1:38" ht="13.5" customHeight="1" x14ac:dyDescent="0.25">
      <c r="A142" s="3">
        <v>48</v>
      </c>
      <c r="B142" s="60"/>
      <c r="C142" s="60"/>
      <c r="D142" s="60"/>
      <c r="E142" s="60"/>
      <c r="F142" s="65"/>
      <c r="G142" s="13">
        <v>46064</v>
      </c>
      <c r="H142" s="31" t="s">
        <v>659</v>
      </c>
      <c r="I142" s="5" t="s">
        <v>659</v>
      </c>
      <c r="J142" s="5" t="s">
        <v>659</v>
      </c>
      <c r="K142" s="5" t="s">
        <v>659</v>
      </c>
      <c r="L142" s="5" t="s">
        <v>659</v>
      </c>
      <c r="M142" s="5" t="s">
        <v>659</v>
      </c>
      <c r="N142" s="5" t="s">
        <v>659</v>
      </c>
      <c r="O142" s="5" t="s">
        <v>659</v>
      </c>
      <c r="P142" s="5" t="s">
        <v>659</v>
      </c>
      <c r="Q142" s="5" t="s">
        <v>659</v>
      </c>
      <c r="R142" s="5" t="s">
        <v>659</v>
      </c>
      <c r="S142" s="32" t="s">
        <v>659</v>
      </c>
      <c r="T142" s="35">
        <v>0.2986111111111111</v>
      </c>
      <c r="U142" s="5">
        <v>45</v>
      </c>
      <c r="V142" s="5" t="s">
        <v>401</v>
      </c>
      <c r="W142" s="8">
        <v>0.2986111111111111</v>
      </c>
      <c r="X142" s="5">
        <v>84</v>
      </c>
      <c r="Y142" s="5" t="s">
        <v>401</v>
      </c>
      <c r="Z142" s="8">
        <v>0.2986111111111111</v>
      </c>
      <c r="AA142" s="5">
        <v>204</v>
      </c>
      <c r="AB142" s="5" t="s">
        <v>401</v>
      </c>
      <c r="AC142" s="8">
        <v>0.2986111111111111</v>
      </c>
      <c r="AD142" s="5">
        <v>327</v>
      </c>
      <c r="AE142" s="32" t="s">
        <v>401</v>
      </c>
      <c r="AF142" s="35">
        <v>0.67222222222222228</v>
      </c>
      <c r="AG142" s="5">
        <v>28.799999999999997</v>
      </c>
      <c r="AH142" s="5">
        <v>28.799999999999997</v>
      </c>
      <c r="AI142" s="5">
        <f t="shared" si="1"/>
        <v>57.599999999999994</v>
      </c>
      <c r="AJ142" s="5">
        <v>115.19999999999999</v>
      </c>
      <c r="AK142" s="32" t="s">
        <v>1517</v>
      </c>
      <c r="AL142" s="27"/>
    </row>
    <row r="143" spans="1:38" ht="13.5" customHeight="1" x14ac:dyDescent="0.25">
      <c r="A143" s="3">
        <v>49</v>
      </c>
      <c r="B143" s="60" t="s">
        <v>46</v>
      </c>
      <c r="C143" s="60" t="s">
        <v>242</v>
      </c>
      <c r="D143" s="60" t="s">
        <v>54</v>
      </c>
      <c r="E143" s="60" t="s">
        <v>398</v>
      </c>
      <c r="F143" s="64">
        <v>45942</v>
      </c>
      <c r="G143" s="13">
        <v>46030</v>
      </c>
      <c r="H143" s="31" t="s">
        <v>659</v>
      </c>
      <c r="I143" s="5" t="s">
        <v>659</v>
      </c>
      <c r="J143" s="5" t="s">
        <v>659</v>
      </c>
      <c r="K143" s="5" t="s">
        <v>659</v>
      </c>
      <c r="L143" s="5" t="s">
        <v>659</v>
      </c>
      <c r="M143" s="5" t="s">
        <v>659</v>
      </c>
      <c r="N143" s="5" t="s">
        <v>447</v>
      </c>
      <c r="O143" s="5" t="s">
        <v>448</v>
      </c>
      <c r="P143" s="5" t="s">
        <v>401</v>
      </c>
      <c r="Q143" s="5" t="s">
        <v>447</v>
      </c>
      <c r="R143" s="5" t="s">
        <v>449</v>
      </c>
      <c r="S143" s="32" t="s">
        <v>418</v>
      </c>
      <c r="T143" s="31" t="s">
        <v>447</v>
      </c>
      <c r="U143" s="5">
        <v>21</v>
      </c>
      <c r="V143" s="5" t="s">
        <v>446</v>
      </c>
      <c r="W143" s="5" t="s">
        <v>447</v>
      </c>
      <c r="X143" s="5">
        <v>68.5</v>
      </c>
      <c r="Y143" s="5" t="s">
        <v>446</v>
      </c>
      <c r="Z143" s="5" t="s">
        <v>447</v>
      </c>
      <c r="AA143" s="5" t="s">
        <v>448</v>
      </c>
      <c r="AB143" s="5" t="s">
        <v>401</v>
      </c>
      <c r="AC143" s="5" t="s">
        <v>447</v>
      </c>
      <c r="AD143" s="5" t="s">
        <v>449</v>
      </c>
      <c r="AE143" s="32" t="s">
        <v>418</v>
      </c>
      <c r="AF143" s="31" t="s">
        <v>450</v>
      </c>
      <c r="AG143" s="5">
        <v>85.1</v>
      </c>
      <c r="AH143" s="5">
        <v>85.1</v>
      </c>
      <c r="AI143" s="5">
        <v>170.2</v>
      </c>
      <c r="AJ143" s="5">
        <v>255.4</v>
      </c>
      <c r="AK143" s="32" t="s">
        <v>451</v>
      </c>
      <c r="AL143" s="27"/>
    </row>
    <row r="144" spans="1:38" ht="13.5" customHeight="1" x14ac:dyDescent="0.25">
      <c r="A144" s="3">
        <v>49</v>
      </c>
      <c r="B144" s="60"/>
      <c r="C144" s="60"/>
      <c r="D144" s="60"/>
      <c r="E144" s="60"/>
      <c r="F144" s="65"/>
      <c r="G144" s="13">
        <v>46034</v>
      </c>
      <c r="H144" s="31" t="s">
        <v>659</v>
      </c>
      <c r="I144" s="5" t="s">
        <v>659</v>
      </c>
      <c r="J144" s="5" t="s">
        <v>659</v>
      </c>
      <c r="K144" s="5" t="s">
        <v>659</v>
      </c>
      <c r="L144" s="5" t="s">
        <v>659</v>
      </c>
      <c r="M144" s="5" t="s">
        <v>659</v>
      </c>
      <c r="N144" s="5" t="s">
        <v>447</v>
      </c>
      <c r="O144" s="5" t="s">
        <v>448</v>
      </c>
      <c r="P144" s="5" t="s">
        <v>401</v>
      </c>
      <c r="Q144" s="5" t="s">
        <v>447</v>
      </c>
      <c r="R144" s="5" t="s">
        <v>449</v>
      </c>
      <c r="S144" s="32" t="s">
        <v>347</v>
      </c>
      <c r="T144" s="31" t="s">
        <v>447</v>
      </c>
      <c r="U144" s="5">
        <v>21</v>
      </c>
      <c r="V144" s="5" t="s">
        <v>446</v>
      </c>
      <c r="W144" s="5" t="s">
        <v>447</v>
      </c>
      <c r="X144" s="5">
        <v>68.5</v>
      </c>
      <c r="Y144" s="5" t="s">
        <v>446</v>
      </c>
      <c r="Z144" s="5" t="s">
        <v>447</v>
      </c>
      <c r="AA144" s="5" t="s">
        <v>448</v>
      </c>
      <c r="AB144" s="5" t="s">
        <v>401</v>
      </c>
      <c r="AC144" s="5" t="s">
        <v>447</v>
      </c>
      <c r="AD144" s="5" t="s">
        <v>449</v>
      </c>
      <c r="AE144" s="32" t="s">
        <v>347</v>
      </c>
      <c r="AF144" s="31" t="s">
        <v>450</v>
      </c>
      <c r="AG144" s="5">
        <v>85.1</v>
      </c>
      <c r="AH144" s="5">
        <v>85.1</v>
      </c>
      <c r="AI144" s="5">
        <v>170.2</v>
      </c>
      <c r="AJ144" s="5">
        <v>255.4</v>
      </c>
      <c r="AK144" s="32" t="s">
        <v>451</v>
      </c>
      <c r="AL144" s="27"/>
    </row>
    <row r="145" spans="1:38" ht="13.5" customHeight="1" x14ac:dyDescent="0.25">
      <c r="A145" s="3">
        <v>49</v>
      </c>
      <c r="B145" s="60"/>
      <c r="C145" s="60"/>
      <c r="D145" s="60"/>
      <c r="E145" s="60"/>
      <c r="F145" s="65"/>
      <c r="G145" s="13">
        <v>46038</v>
      </c>
      <c r="H145" s="31" t="s">
        <v>659</v>
      </c>
      <c r="I145" s="5" t="s">
        <v>659</v>
      </c>
      <c r="J145" s="5" t="s">
        <v>659</v>
      </c>
      <c r="K145" s="5" t="s">
        <v>659</v>
      </c>
      <c r="L145" s="5" t="s">
        <v>659</v>
      </c>
      <c r="M145" s="5" t="s">
        <v>659</v>
      </c>
      <c r="N145" s="5" t="s">
        <v>659</v>
      </c>
      <c r="O145" s="5" t="s">
        <v>659</v>
      </c>
      <c r="P145" s="5" t="s">
        <v>659</v>
      </c>
      <c r="Q145" s="5" t="s">
        <v>659</v>
      </c>
      <c r="R145" s="5" t="s">
        <v>659</v>
      </c>
      <c r="S145" s="32" t="s">
        <v>659</v>
      </c>
      <c r="T145" s="31" t="s">
        <v>447</v>
      </c>
      <c r="U145" s="5">
        <v>22</v>
      </c>
      <c r="V145" s="5" t="s">
        <v>446</v>
      </c>
      <c r="W145" s="5" t="s">
        <v>447</v>
      </c>
      <c r="X145" s="5">
        <v>79.5</v>
      </c>
      <c r="Y145" s="5" t="s">
        <v>446</v>
      </c>
      <c r="Z145" s="5" t="s">
        <v>452</v>
      </c>
      <c r="AA145" s="5">
        <v>152.97999999999999</v>
      </c>
      <c r="AB145" s="5" t="s">
        <v>416</v>
      </c>
      <c r="AC145" s="5" t="s">
        <v>452</v>
      </c>
      <c r="AD145" s="5">
        <v>244.57</v>
      </c>
      <c r="AE145" s="32" t="s">
        <v>418</v>
      </c>
      <c r="AF145" s="31" t="s">
        <v>450</v>
      </c>
      <c r="AG145" s="5">
        <v>85.1</v>
      </c>
      <c r="AH145" s="5">
        <v>85.1</v>
      </c>
      <c r="AI145" s="5">
        <v>170.2</v>
      </c>
      <c r="AJ145" s="5">
        <v>255.4</v>
      </c>
      <c r="AK145" s="32" t="s">
        <v>451</v>
      </c>
      <c r="AL145" s="27"/>
    </row>
    <row r="146" spans="1:38" ht="13.5" customHeight="1" x14ac:dyDescent="0.25">
      <c r="A146" s="3">
        <v>50</v>
      </c>
      <c r="B146" s="60" t="s">
        <v>10</v>
      </c>
      <c r="C146" s="60" t="s">
        <v>134</v>
      </c>
      <c r="D146" s="60" t="s">
        <v>11</v>
      </c>
      <c r="E146" s="60" t="s">
        <v>135</v>
      </c>
      <c r="F146" s="64">
        <v>45971</v>
      </c>
      <c r="G146" s="13">
        <v>46059</v>
      </c>
      <c r="H146" s="31" t="s">
        <v>1735</v>
      </c>
      <c r="I146" s="5">
        <v>98</v>
      </c>
      <c r="J146" s="5" t="s">
        <v>88</v>
      </c>
      <c r="K146" s="5" t="s">
        <v>1735</v>
      </c>
      <c r="L146" s="5">
        <v>143.88999999999999</v>
      </c>
      <c r="M146" s="5" t="s">
        <v>88</v>
      </c>
      <c r="N146" s="5" t="s">
        <v>1736</v>
      </c>
      <c r="O146" s="5">
        <v>290</v>
      </c>
      <c r="P146" s="5" t="s">
        <v>98</v>
      </c>
      <c r="Q146" s="5" t="s">
        <v>1737</v>
      </c>
      <c r="R146" s="5">
        <v>503.04</v>
      </c>
      <c r="S146" s="32" t="s">
        <v>98</v>
      </c>
      <c r="T146" s="31" t="s">
        <v>1734</v>
      </c>
      <c r="U146" s="5">
        <v>233</v>
      </c>
      <c r="V146" s="5" t="s">
        <v>102</v>
      </c>
      <c r="W146" s="5" t="s">
        <v>1734</v>
      </c>
      <c r="X146" s="5">
        <v>233</v>
      </c>
      <c r="Y146" s="5" t="s">
        <v>102</v>
      </c>
      <c r="Z146" s="5" t="s">
        <v>1724</v>
      </c>
      <c r="AA146" s="5">
        <v>515.5</v>
      </c>
      <c r="AB146" s="5" t="s">
        <v>109</v>
      </c>
      <c r="AC146" s="5" t="s">
        <v>1728</v>
      </c>
      <c r="AD146" s="5">
        <v>943.82</v>
      </c>
      <c r="AE146" s="32" t="s">
        <v>109</v>
      </c>
      <c r="AF146" s="31" t="s">
        <v>1738</v>
      </c>
      <c r="AG146" s="5">
        <v>62.6</v>
      </c>
      <c r="AH146" s="5">
        <v>62.6</v>
      </c>
      <c r="AI146" s="5">
        <v>125.2</v>
      </c>
      <c r="AJ146" s="5">
        <v>125.2</v>
      </c>
      <c r="AK146" s="32" t="s">
        <v>139</v>
      </c>
      <c r="AL146" s="27"/>
    </row>
    <row r="147" spans="1:38" ht="13.5" customHeight="1" x14ac:dyDescent="0.25">
      <c r="A147" s="3">
        <v>50</v>
      </c>
      <c r="B147" s="60"/>
      <c r="C147" s="60"/>
      <c r="D147" s="60"/>
      <c r="E147" s="60"/>
      <c r="F147" s="64"/>
      <c r="G147" s="13">
        <v>46063</v>
      </c>
      <c r="H147" s="31" t="s">
        <v>1739</v>
      </c>
      <c r="I147" s="5">
        <v>61</v>
      </c>
      <c r="J147" s="5" t="s">
        <v>88</v>
      </c>
      <c r="K147" s="5" t="s">
        <v>1739</v>
      </c>
      <c r="L147" s="5">
        <v>127.78</v>
      </c>
      <c r="M147" s="5" t="s">
        <v>88</v>
      </c>
      <c r="N147" s="5" t="s">
        <v>1731</v>
      </c>
      <c r="O147" s="5">
        <v>284</v>
      </c>
      <c r="P147" s="5" t="s">
        <v>109</v>
      </c>
      <c r="Q147" s="5" t="s">
        <v>1731</v>
      </c>
      <c r="R147" s="5">
        <v>503.04</v>
      </c>
      <c r="S147" s="32" t="s">
        <v>98</v>
      </c>
      <c r="T147" s="31" t="s">
        <v>1724</v>
      </c>
      <c r="U147" s="5">
        <v>233</v>
      </c>
      <c r="V147" s="5" t="s">
        <v>102</v>
      </c>
      <c r="W147" s="5" t="s">
        <v>1724</v>
      </c>
      <c r="X147" s="5">
        <v>233</v>
      </c>
      <c r="Y147" s="5" t="s">
        <v>102</v>
      </c>
      <c r="Z147" s="5" t="s">
        <v>1727</v>
      </c>
      <c r="AA147" s="5">
        <v>556.30999999999995</v>
      </c>
      <c r="AB147" s="5" t="s">
        <v>109</v>
      </c>
      <c r="AC147" s="5" t="s">
        <v>1734</v>
      </c>
      <c r="AD147" s="5">
        <v>943.82</v>
      </c>
      <c r="AE147" s="32" t="s">
        <v>109</v>
      </c>
      <c r="AF147" s="31" t="s">
        <v>1740</v>
      </c>
      <c r="AG147" s="5">
        <v>56.6</v>
      </c>
      <c r="AH147" s="5">
        <v>56.6</v>
      </c>
      <c r="AI147" s="5">
        <v>113.2</v>
      </c>
      <c r="AJ147" s="5">
        <v>113.2</v>
      </c>
      <c r="AK147" s="32" t="s">
        <v>139</v>
      </c>
      <c r="AL147" s="27"/>
    </row>
    <row r="148" spans="1:38" ht="13.5" customHeight="1" x14ac:dyDescent="0.25">
      <c r="A148" s="3">
        <v>50</v>
      </c>
      <c r="B148" s="60"/>
      <c r="C148" s="60"/>
      <c r="D148" s="60"/>
      <c r="E148" s="60"/>
      <c r="F148" s="64"/>
      <c r="G148" s="13">
        <v>46067</v>
      </c>
      <c r="H148" s="31" t="s">
        <v>1741</v>
      </c>
      <c r="I148" s="5">
        <v>90</v>
      </c>
      <c r="J148" s="5" t="s">
        <v>88</v>
      </c>
      <c r="K148" s="5" t="s">
        <v>1741</v>
      </c>
      <c r="L148" s="5">
        <v>133.69</v>
      </c>
      <c r="M148" s="5" t="s">
        <v>88</v>
      </c>
      <c r="N148" s="5" t="s">
        <v>1741</v>
      </c>
      <c r="O148" s="5">
        <v>252.35</v>
      </c>
      <c r="P148" s="5" t="s">
        <v>88</v>
      </c>
      <c r="Q148" s="5" t="s">
        <v>1741</v>
      </c>
      <c r="R148" s="5">
        <v>511.63</v>
      </c>
      <c r="S148" s="32" t="s">
        <v>88</v>
      </c>
      <c r="T148" s="31" t="s">
        <v>1733</v>
      </c>
      <c r="U148" s="5">
        <v>233</v>
      </c>
      <c r="V148" s="5" t="s">
        <v>102</v>
      </c>
      <c r="W148" s="5" t="s">
        <v>1733</v>
      </c>
      <c r="X148" s="5">
        <v>233</v>
      </c>
      <c r="Y148" s="5" t="s">
        <v>102</v>
      </c>
      <c r="Z148" s="5" t="s">
        <v>1724</v>
      </c>
      <c r="AA148" s="5">
        <v>515.5</v>
      </c>
      <c r="AB148" s="5" t="s">
        <v>109</v>
      </c>
      <c r="AC148" s="5" t="s">
        <v>1724</v>
      </c>
      <c r="AD148" s="5">
        <v>942.93</v>
      </c>
      <c r="AE148" s="32" t="s">
        <v>109</v>
      </c>
      <c r="AF148" s="31" t="s">
        <v>1740</v>
      </c>
      <c r="AG148" s="5">
        <v>56.6</v>
      </c>
      <c r="AH148" s="5">
        <v>56.6</v>
      </c>
      <c r="AI148" s="5">
        <v>113.2</v>
      </c>
      <c r="AJ148" s="5">
        <v>113.2</v>
      </c>
      <c r="AK148" s="32" t="s">
        <v>139</v>
      </c>
      <c r="AL148" s="27"/>
    </row>
    <row r="149" spans="1:38" ht="13.5" customHeight="1" x14ac:dyDescent="0.25">
      <c r="A149" s="3">
        <v>51</v>
      </c>
      <c r="B149" s="60" t="s">
        <v>10</v>
      </c>
      <c r="C149" s="60" t="s">
        <v>134</v>
      </c>
      <c r="D149" s="60" t="s">
        <v>21</v>
      </c>
      <c r="E149" s="60" t="s">
        <v>1171</v>
      </c>
      <c r="F149" s="64">
        <v>45960</v>
      </c>
      <c r="G149" s="13">
        <v>45683</v>
      </c>
      <c r="H149" s="31" t="s">
        <v>659</v>
      </c>
      <c r="I149" s="5" t="s">
        <v>659</v>
      </c>
      <c r="J149" s="5" t="s">
        <v>659</v>
      </c>
      <c r="K149" s="5" t="s">
        <v>659</v>
      </c>
      <c r="L149" s="5" t="s">
        <v>659</v>
      </c>
      <c r="M149" s="5" t="s">
        <v>659</v>
      </c>
      <c r="N149" s="5" t="s">
        <v>659</v>
      </c>
      <c r="O149" s="5" t="s">
        <v>659</v>
      </c>
      <c r="P149" s="5" t="s">
        <v>659</v>
      </c>
      <c r="Q149" s="5" t="s">
        <v>659</v>
      </c>
      <c r="R149" s="5" t="s">
        <v>659</v>
      </c>
      <c r="S149" s="32" t="s">
        <v>659</v>
      </c>
      <c r="T149" s="31" t="s">
        <v>1181</v>
      </c>
      <c r="U149" s="5">
        <v>26</v>
      </c>
      <c r="V149" s="5" t="s">
        <v>380</v>
      </c>
      <c r="W149" s="5" t="s">
        <v>1181</v>
      </c>
      <c r="X149" s="5">
        <v>26</v>
      </c>
      <c r="Y149" s="5" t="s">
        <v>380</v>
      </c>
      <c r="Z149" s="5" t="s">
        <v>1181</v>
      </c>
      <c r="AA149" s="5">
        <v>82</v>
      </c>
      <c r="AB149" s="5" t="s">
        <v>380</v>
      </c>
      <c r="AC149" s="5" t="s">
        <v>1181</v>
      </c>
      <c r="AD149" s="5">
        <v>144</v>
      </c>
      <c r="AE149" s="32" t="s">
        <v>380</v>
      </c>
      <c r="AF149" s="31" t="s">
        <v>1182</v>
      </c>
      <c r="AG149" s="5">
        <v>117</v>
      </c>
      <c r="AH149" s="5">
        <v>117</v>
      </c>
      <c r="AI149" s="5">
        <v>234</v>
      </c>
      <c r="AJ149" s="5">
        <v>328</v>
      </c>
      <c r="AK149" s="32" t="s">
        <v>199</v>
      </c>
      <c r="AL149" s="27"/>
    </row>
    <row r="150" spans="1:38" ht="13.5" customHeight="1" x14ac:dyDescent="0.25">
      <c r="A150" s="3">
        <v>51</v>
      </c>
      <c r="B150" s="60"/>
      <c r="C150" s="60"/>
      <c r="D150" s="60"/>
      <c r="E150" s="60"/>
      <c r="F150" s="65"/>
      <c r="G150" s="13">
        <v>46052</v>
      </c>
      <c r="H150" s="31" t="s">
        <v>659</v>
      </c>
      <c r="I150" s="5" t="s">
        <v>659</v>
      </c>
      <c r="J150" s="5" t="s">
        <v>659</v>
      </c>
      <c r="K150" s="5" t="s">
        <v>659</v>
      </c>
      <c r="L150" s="5" t="s">
        <v>659</v>
      </c>
      <c r="M150" s="5" t="s">
        <v>659</v>
      </c>
      <c r="N150" s="5" t="s">
        <v>659</v>
      </c>
      <c r="O150" s="5" t="s">
        <v>659</v>
      </c>
      <c r="P150" s="5" t="s">
        <v>659</v>
      </c>
      <c r="Q150" s="5" t="s">
        <v>659</v>
      </c>
      <c r="R150" s="5" t="s">
        <v>659</v>
      </c>
      <c r="S150" s="32" t="s">
        <v>659</v>
      </c>
      <c r="T150" s="31" t="s">
        <v>1183</v>
      </c>
      <c r="U150" s="5">
        <v>33</v>
      </c>
      <c r="V150" s="5" t="s">
        <v>380</v>
      </c>
      <c r="W150" s="5" t="s">
        <v>1183</v>
      </c>
      <c r="X150" s="5">
        <v>33</v>
      </c>
      <c r="Y150" s="5" t="s">
        <v>380</v>
      </c>
      <c r="Z150" s="5" t="s">
        <v>1183</v>
      </c>
      <c r="AA150" s="5">
        <v>96</v>
      </c>
      <c r="AB150" s="5" t="s">
        <v>380</v>
      </c>
      <c r="AC150" s="5" t="s">
        <v>1183</v>
      </c>
      <c r="AD150" s="5">
        <v>171</v>
      </c>
      <c r="AE150" s="32" t="s">
        <v>380</v>
      </c>
      <c r="AF150" s="31" t="s">
        <v>1182</v>
      </c>
      <c r="AG150" s="5">
        <v>140</v>
      </c>
      <c r="AH150" s="5">
        <v>140</v>
      </c>
      <c r="AI150" s="5">
        <v>280</v>
      </c>
      <c r="AJ150" s="5">
        <v>388</v>
      </c>
      <c r="AK150" s="32" t="s">
        <v>199</v>
      </c>
      <c r="AL150" s="27"/>
    </row>
    <row r="151" spans="1:38" ht="13.5" customHeight="1" x14ac:dyDescent="0.25">
      <c r="A151" s="3">
        <v>51</v>
      </c>
      <c r="B151" s="60"/>
      <c r="C151" s="60"/>
      <c r="D151" s="60"/>
      <c r="E151" s="60"/>
      <c r="F151" s="65"/>
      <c r="G151" s="13">
        <v>46056</v>
      </c>
      <c r="H151" s="31" t="s">
        <v>659</v>
      </c>
      <c r="I151" s="5" t="s">
        <v>659</v>
      </c>
      <c r="J151" s="5" t="s">
        <v>659</v>
      </c>
      <c r="K151" s="5" t="s">
        <v>659</v>
      </c>
      <c r="L151" s="5" t="s">
        <v>659</v>
      </c>
      <c r="M151" s="5" t="s">
        <v>659</v>
      </c>
      <c r="N151" s="5" t="s">
        <v>659</v>
      </c>
      <c r="O151" s="5" t="s">
        <v>659</v>
      </c>
      <c r="P151" s="5" t="s">
        <v>659</v>
      </c>
      <c r="Q151" s="5" t="s">
        <v>659</v>
      </c>
      <c r="R151" s="5" t="s">
        <v>659</v>
      </c>
      <c r="S151" s="32" t="s">
        <v>659</v>
      </c>
      <c r="T151" s="31" t="s">
        <v>1178</v>
      </c>
      <c r="U151" s="5">
        <v>86</v>
      </c>
      <c r="V151" s="5" t="s">
        <v>1177</v>
      </c>
      <c r="W151" s="5" t="s">
        <v>1178</v>
      </c>
      <c r="X151" s="5">
        <v>86</v>
      </c>
      <c r="Y151" s="5" t="s">
        <v>1177</v>
      </c>
      <c r="Z151" s="5" t="s">
        <v>1178</v>
      </c>
      <c r="AA151" s="5">
        <v>187</v>
      </c>
      <c r="AB151" s="5" t="s">
        <v>1177</v>
      </c>
      <c r="AC151" s="5" t="s">
        <v>1178</v>
      </c>
      <c r="AD151" s="5">
        <v>380</v>
      </c>
      <c r="AE151" s="32" t="s">
        <v>1177</v>
      </c>
      <c r="AF151" s="31" t="s">
        <v>1182</v>
      </c>
      <c r="AG151" s="5">
        <v>114</v>
      </c>
      <c r="AH151" s="5">
        <v>114</v>
      </c>
      <c r="AI151" s="5">
        <v>228</v>
      </c>
      <c r="AJ151" s="5">
        <v>329</v>
      </c>
      <c r="AK151" s="32" t="s">
        <v>199</v>
      </c>
      <c r="AL151" s="27"/>
    </row>
    <row r="152" spans="1:38" ht="13.5" customHeight="1" x14ac:dyDescent="0.25">
      <c r="A152" s="3">
        <v>52</v>
      </c>
      <c r="B152" s="60" t="s">
        <v>11</v>
      </c>
      <c r="C152" s="60" t="s">
        <v>135</v>
      </c>
      <c r="D152" s="60" t="s">
        <v>12</v>
      </c>
      <c r="E152" s="60" t="s">
        <v>134</v>
      </c>
      <c r="F152" s="64">
        <v>45972</v>
      </c>
      <c r="G152" s="13">
        <v>46058</v>
      </c>
      <c r="H152" s="31" t="s">
        <v>1742</v>
      </c>
      <c r="I152" s="5">
        <v>145</v>
      </c>
      <c r="J152" s="5" t="s">
        <v>401</v>
      </c>
      <c r="K152" s="5" t="s">
        <v>1742</v>
      </c>
      <c r="L152" s="5">
        <v>219.6</v>
      </c>
      <c r="M152" s="5" t="s">
        <v>401</v>
      </c>
      <c r="N152" s="5" t="s">
        <v>1742</v>
      </c>
      <c r="O152" s="5">
        <v>348</v>
      </c>
      <c r="P152" s="5" t="s">
        <v>418</v>
      </c>
      <c r="Q152" s="5" t="s">
        <v>1742</v>
      </c>
      <c r="R152" s="5">
        <v>785.96</v>
      </c>
      <c r="S152" s="32" t="s">
        <v>991</v>
      </c>
      <c r="T152" s="31" t="s">
        <v>115</v>
      </c>
      <c r="U152" s="5" t="s">
        <v>115</v>
      </c>
      <c r="V152" s="5" t="s">
        <v>115</v>
      </c>
      <c r="W152" s="5" t="s">
        <v>115</v>
      </c>
      <c r="X152" s="5" t="s">
        <v>115</v>
      </c>
      <c r="Y152" s="5" t="s">
        <v>115</v>
      </c>
      <c r="Z152" s="5" t="s">
        <v>115</v>
      </c>
      <c r="AA152" s="5" t="s">
        <v>115</v>
      </c>
      <c r="AB152" s="5" t="s">
        <v>115</v>
      </c>
      <c r="AC152" s="5" t="s">
        <v>115</v>
      </c>
      <c r="AD152" s="5" t="s">
        <v>115</v>
      </c>
      <c r="AE152" s="32" t="s">
        <v>115</v>
      </c>
      <c r="AF152" s="31" t="s">
        <v>1749</v>
      </c>
      <c r="AG152" s="5">
        <v>37.99</v>
      </c>
      <c r="AH152" s="5">
        <v>37.99</v>
      </c>
      <c r="AI152" s="5">
        <v>75.98</v>
      </c>
      <c r="AJ152" s="5">
        <v>75.98</v>
      </c>
      <c r="AK152" s="32" t="s">
        <v>694</v>
      </c>
      <c r="AL152" s="27" t="s">
        <v>1744</v>
      </c>
    </row>
    <row r="153" spans="1:38" ht="13.5" customHeight="1" x14ac:dyDescent="0.25">
      <c r="A153" s="3">
        <v>52</v>
      </c>
      <c r="B153" s="60"/>
      <c r="C153" s="60"/>
      <c r="D153" s="60"/>
      <c r="E153" s="60"/>
      <c r="F153" s="64"/>
      <c r="G153" s="13">
        <v>46062</v>
      </c>
      <c r="H153" s="31" t="s">
        <v>1747</v>
      </c>
      <c r="I153" s="5">
        <v>125</v>
      </c>
      <c r="J153" s="5" t="s">
        <v>401</v>
      </c>
      <c r="K153" s="5" t="s">
        <v>1747</v>
      </c>
      <c r="L153" s="5">
        <v>199.14</v>
      </c>
      <c r="M153" s="5" t="s">
        <v>401</v>
      </c>
      <c r="N153" s="5" t="s">
        <v>1747</v>
      </c>
      <c r="O153" s="5">
        <v>297</v>
      </c>
      <c r="P153" s="5" t="s">
        <v>363</v>
      </c>
      <c r="Q153" s="5" t="s">
        <v>1747</v>
      </c>
      <c r="R153" s="5">
        <v>785.96</v>
      </c>
      <c r="S153" s="32" t="s">
        <v>991</v>
      </c>
      <c r="T153" s="31" t="s">
        <v>115</v>
      </c>
      <c r="U153" s="5" t="s">
        <v>115</v>
      </c>
      <c r="V153" s="5" t="s">
        <v>115</v>
      </c>
      <c r="W153" s="5" t="s">
        <v>115</v>
      </c>
      <c r="X153" s="5" t="s">
        <v>115</v>
      </c>
      <c r="Y153" s="5" t="s">
        <v>115</v>
      </c>
      <c r="Z153" s="5" t="s">
        <v>115</v>
      </c>
      <c r="AA153" s="5" t="s">
        <v>115</v>
      </c>
      <c r="AB153" s="5" t="s">
        <v>115</v>
      </c>
      <c r="AC153" s="5" t="s">
        <v>115</v>
      </c>
      <c r="AD153" s="5" t="s">
        <v>115</v>
      </c>
      <c r="AE153" s="32" t="s">
        <v>115</v>
      </c>
      <c r="AF153" s="31" t="s">
        <v>1749</v>
      </c>
      <c r="AG153" s="5">
        <v>37.99</v>
      </c>
      <c r="AH153" s="5">
        <v>37.99</v>
      </c>
      <c r="AI153" s="5">
        <v>75.98</v>
      </c>
      <c r="AJ153" s="5">
        <v>75.98</v>
      </c>
      <c r="AK153" s="32" t="s">
        <v>694</v>
      </c>
      <c r="AL153" s="27" t="s">
        <v>1744</v>
      </c>
    </row>
    <row r="154" spans="1:38" ht="13.5" customHeight="1" x14ac:dyDescent="0.25">
      <c r="A154" s="3">
        <v>52</v>
      </c>
      <c r="B154" s="60"/>
      <c r="C154" s="60"/>
      <c r="D154" s="60"/>
      <c r="E154" s="60"/>
      <c r="F154" s="64"/>
      <c r="G154" s="13">
        <v>46066</v>
      </c>
      <c r="H154" s="31" t="s">
        <v>659</v>
      </c>
      <c r="I154" s="5" t="s">
        <v>659</v>
      </c>
      <c r="J154" s="5" t="s">
        <v>659</v>
      </c>
      <c r="K154" s="5" t="s">
        <v>659</v>
      </c>
      <c r="L154" s="5" t="s">
        <v>659</v>
      </c>
      <c r="M154" s="5" t="s">
        <v>659</v>
      </c>
      <c r="N154" s="5" t="s">
        <v>659</v>
      </c>
      <c r="O154" s="5" t="s">
        <v>659</v>
      </c>
      <c r="P154" s="5" t="s">
        <v>659</v>
      </c>
      <c r="Q154" s="5" t="s">
        <v>659</v>
      </c>
      <c r="R154" s="5" t="s">
        <v>659</v>
      </c>
      <c r="S154" s="32" t="s">
        <v>659</v>
      </c>
      <c r="T154" s="31" t="s">
        <v>1750</v>
      </c>
      <c r="U154" s="5">
        <v>77</v>
      </c>
      <c r="V154" s="5" t="s">
        <v>368</v>
      </c>
      <c r="W154" s="5" t="s">
        <v>1750</v>
      </c>
      <c r="X154" s="5">
        <v>109.35</v>
      </c>
      <c r="Y154" s="5" t="s">
        <v>368</v>
      </c>
      <c r="Z154" s="5" t="s">
        <v>1750</v>
      </c>
      <c r="AA154" s="5">
        <v>208</v>
      </c>
      <c r="AB154" s="5" t="s">
        <v>418</v>
      </c>
      <c r="AC154" s="5" t="s">
        <v>1750</v>
      </c>
      <c r="AD154" s="5">
        <v>360.59</v>
      </c>
      <c r="AE154" s="32" t="s">
        <v>418</v>
      </c>
      <c r="AF154" s="31" t="s">
        <v>1749</v>
      </c>
      <c r="AG154" s="5">
        <v>37.99</v>
      </c>
      <c r="AH154" s="5">
        <v>37.99</v>
      </c>
      <c r="AI154" s="5">
        <v>75.98</v>
      </c>
      <c r="AJ154" s="5">
        <v>75.98</v>
      </c>
      <c r="AK154" s="32" t="s">
        <v>694</v>
      </c>
      <c r="AL154" s="27"/>
    </row>
    <row r="155" spans="1:38" ht="13.5" customHeight="1" x14ac:dyDescent="0.25">
      <c r="A155" s="3">
        <v>53</v>
      </c>
      <c r="B155" s="60" t="s">
        <v>83</v>
      </c>
      <c r="C155" s="60" t="s">
        <v>899</v>
      </c>
      <c r="D155" s="60" t="s">
        <v>18</v>
      </c>
      <c r="E155" s="60" t="s">
        <v>899</v>
      </c>
      <c r="F155" s="64">
        <v>45943</v>
      </c>
      <c r="G155" s="13">
        <v>46031</v>
      </c>
      <c r="H155" s="31" t="s">
        <v>115</v>
      </c>
      <c r="I155" s="5" t="s">
        <v>115</v>
      </c>
      <c r="J155" s="5" t="s">
        <v>115</v>
      </c>
      <c r="K155" s="5" t="s">
        <v>115</v>
      </c>
      <c r="L155" s="5" t="s">
        <v>115</v>
      </c>
      <c r="M155" s="5" t="s">
        <v>115</v>
      </c>
      <c r="N155" s="5" t="s">
        <v>115</v>
      </c>
      <c r="O155" s="5" t="s">
        <v>115</v>
      </c>
      <c r="P155" s="5" t="s">
        <v>115</v>
      </c>
      <c r="Q155" s="5" t="s">
        <v>115</v>
      </c>
      <c r="R155" s="5" t="s">
        <v>115</v>
      </c>
      <c r="S155" s="32" t="s">
        <v>115</v>
      </c>
      <c r="T155" s="31" t="s">
        <v>115</v>
      </c>
      <c r="U155" s="5" t="s">
        <v>115</v>
      </c>
      <c r="V155" s="5" t="s">
        <v>115</v>
      </c>
      <c r="W155" s="5" t="s">
        <v>115</v>
      </c>
      <c r="X155" s="5" t="s">
        <v>115</v>
      </c>
      <c r="Y155" s="5" t="s">
        <v>115</v>
      </c>
      <c r="Z155" s="5" t="s">
        <v>115</v>
      </c>
      <c r="AA155" s="5" t="s">
        <v>115</v>
      </c>
      <c r="AB155" s="5" t="s">
        <v>115</v>
      </c>
      <c r="AC155" s="5" t="s">
        <v>115</v>
      </c>
      <c r="AD155" s="5" t="s">
        <v>115</v>
      </c>
      <c r="AE155" s="32" t="s">
        <v>115</v>
      </c>
      <c r="AF155" s="31" t="s">
        <v>115</v>
      </c>
      <c r="AG155" s="5" t="s">
        <v>115</v>
      </c>
      <c r="AH155" s="5" t="s">
        <v>115</v>
      </c>
      <c r="AI155" s="5" t="s">
        <v>115</v>
      </c>
      <c r="AJ155" s="5" t="s">
        <v>115</v>
      </c>
      <c r="AK155" s="32" t="s">
        <v>115</v>
      </c>
      <c r="AL155" s="27" t="s">
        <v>1708</v>
      </c>
    </row>
    <row r="156" spans="1:38" ht="13.5" customHeight="1" x14ac:dyDescent="0.25">
      <c r="A156" s="3">
        <v>53</v>
      </c>
      <c r="B156" s="60"/>
      <c r="C156" s="60"/>
      <c r="D156" s="60"/>
      <c r="E156" s="60"/>
      <c r="F156" s="65"/>
      <c r="G156" s="13">
        <v>46035</v>
      </c>
      <c r="H156" s="31" t="s">
        <v>115</v>
      </c>
      <c r="I156" s="5" t="s">
        <v>115</v>
      </c>
      <c r="J156" s="5" t="s">
        <v>115</v>
      </c>
      <c r="K156" s="5" t="s">
        <v>115</v>
      </c>
      <c r="L156" s="5" t="s">
        <v>115</v>
      </c>
      <c r="M156" s="5" t="s">
        <v>115</v>
      </c>
      <c r="N156" s="5" t="s">
        <v>115</v>
      </c>
      <c r="O156" s="5" t="s">
        <v>115</v>
      </c>
      <c r="P156" s="5" t="s">
        <v>115</v>
      </c>
      <c r="Q156" s="5" t="s">
        <v>115</v>
      </c>
      <c r="R156" s="5" t="s">
        <v>115</v>
      </c>
      <c r="S156" s="32" t="s">
        <v>115</v>
      </c>
      <c r="T156" s="31" t="s">
        <v>115</v>
      </c>
      <c r="U156" s="5" t="s">
        <v>115</v>
      </c>
      <c r="V156" s="5" t="s">
        <v>115</v>
      </c>
      <c r="W156" s="5" t="s">
        <v>115</v>
      </c>
      <c r="X156" s="5" t="s">
        <v>115</v>
      </c>
      <c r="Y156" s="5" t="s">
        <v>115</v>
      </c>
      <c r="Z156" s="5" t="s">
        <v>115</v>
      </c>
      <c r="AA156" s="5" t="s">
        <v>115</v>
      </c>
      <c r="AB156" s="5" t="s">
        <v>115</v>
      </c>
      <c r="AC156" s="5" t="s">
        <v>115</v>
      </c>
      <c r="AD156" s="5" t="s">
        <v>115</v>
      </c>
      <c r="AE156" s="32" t="s">
        <v>115</v>
      </c>
      <c r="AF156" s="31" t="s">
        <v>115</v>
      </c>
      <c r="AG156" s="5" t="s">
        <v>115</v>
      </c>
      <c r="AH156" s="5" t="s">
        <v>115</v>
      </c>
      <c r="AI156" s="5" t="s">
        <v>115</v>
      </c>
      <c r="AJ156" s="5" t="s">
        <v>115</v>
      </c>
      <c r="AK156" s="32" t="s">
        <v>115</v>
      </c>
      <c r="AL156" s="27" t="s">
        <v>1708</v>
      </c>
    </row>
    <row r="157" spans="1:38" ht="13.5" customHeight="1" x14ac:dyDescent="0.25">
      <c r="A157" s="3">
        <v>53</v>
      </c>
      <c r="B157" s="60"/>
      <c r="C157" s="60"/>
      <c r="D157" s="60"/>
      <c r="E157" s="60"/>
      <c r="F157" s="65"/>
      <c r="G157" s="13">
        <v>46039</v>
      </c>
      <c r="H157" s="31" t="s">
        <v>115</v>
      </c>
      <c r="I157" s="5" t="s">
        <v>115</v>
      </c>
      <c r="J157" s="5" t="s">
        <v>115</v>
      </c>
      <c r="K157" s="5" t="s">
        <v>115</v>
      </c>
      <c r="L157" s="5" t="s">
        <v>115</v>
      </c>
      <c r="M157" s="5" t="s">
        <v>115</v>
      </c>
      <c r="N157" s="5" t="s">
        <v>115</v>
      </c>
      <c r="O157" s="5" t="s">
        <v>115</v>
      </c>
      <c r="P157" s="5" t="s">
        <v>115</v>
      </c>
      <c r="Q157" s="5" t="s">
        <v>115</v>
      </c>
      <c r="R157" s="5" t="s">
        <v>115</v>
      </c>
      <c r="S157" s="32" t="s">
        <v>115</v>
      </c>
      <c r="T157" s="31" t="s">
        <v>115</v>
      </c>
      <c r="U157" s="5" t="s">
        <v>115</v>
      </c>
      <c r="V157" s="5" t="s">
        <v>115</v>
      </c>
      <c r="W157" s="5" t="s">
        <v>115</v>
      </c>
      <c r="X157" s="5" t="s">
        <v>115</v>
      </c>
      <c r="Y157" s="5" t="s">
        <v>115</v>
      </c>
      <c r="Z157" s="5" t="s">
        <v>115</v>
      </c>
      <c r="AA157" s="5" t="s">
        <v>115</v>
      </c>
      <c r="AB157" s="5" t="s">
        <v>115</v>
      </c>
      <c r="AC157" s="5" t="s">
        <v>115</v>
      </c>
      <c r="AD157" s="5" t="s">
        <v>115</v>
      </c>
      <c r="AE157" s="32" t="s">
        <v>115</v>
      </c>
      <c r="AF157" s="31" t="s">
        <v>115</v>
      </c>
      <c r="AG157" s="5" t="s">
        <v>115</v>
      </c>
      <c r="AH157" s="5" t="s">
        <v>115</v>
      </c>
      <c r="AI157" s="5" t="s">
        <v>115</v>
      </c>
      <c r="AJ157" s="5" t="s">
        <v>115</v>
      </c>
      <c r="AK157" s="32" t="s">
        <v>115</v>
      </c>
      <c r="AL157" s="27" t="s">
        <v>1708</v>
      </c>
    </row>
    <row r="158" spans="1:38" ht="13.5" customHeight="1" x14ac:dyDescent="0.25">
      <c r="A158" s="3">
        <v>54</v>
      </c>
      <c r="B158" s="60" t="s">
        <v>54</v>
      </c>
      <c r="C158" s="60" t="s">
        <v>590</v>
      </c>
      <c r="D158" s="60" t="s">
        <v>18</v>
      </c>
      <c r="E158" s="60" t="s">
        <v>899</v>
      </c>
      <c r="F158" s="64">
        <v>45929</v>
      </c>
      <c r="G158" s="13">
        <v>46016</v>
      </c>
      <c r="H158" s="31" t="s">
        <v>115</v>
      </c>
      <c r="I158" s="5" t="s">
        <v>115</v>
      </c>
      <c r="J158" s="5" t="s">
        <v>115</v>
      </c>
      <c r="K158" s="5" t="s">
        <v>115</v>
      </c>
      <c r="L158" s="5" t="s">
        <v>115</v>
      </c>
      <c r="M158" s="5" t="s">
        <v>115</v>
      </c>
      <c r="N158" s="5" t="s">
        <v>115</v>
      </c>
      <c r="O158" s="5" t="s">
        <v>115</v>
      </c>
      <c r="P158" s="5" t="s">
        <v>115</v>
      </c>
      <c r="Q158" s="5" t="s">
        <v>115</v>
      </c>
      <c r="R158" s="5" t="s">
        <v>115</v>
      </c>
      <c r="S158" s="32" t="s">
        <v>115</v>
      </c>
      <c r="T158" s="31" t="s">
        <v>115</v>
      </c>
      <c r="U158" s="5" t="s">
        <v>115</v>
      </c>
      <c r="V158" s="5" t="s">
        <v>115</v>
      </c>
      <c r="W158" s="5" t="s">
        <v>115</v>
      </c>
      <c r="X158" s="5" t="s">
        <v>115</v>
      </c>
      <c r="Y158" s="5" t="s">
        <v>115</v>
      </c>
      <c r="Z158" s="5" t="s">
        <v>115</v>
      </c>
      <c r="AA158" s="5" t="s">
        <v>115</v>
      </c>
      <c r="AB158" s="5" t="s">
        <v>115</v>
      </c>
      <c r="AC158" s="5" t="s">
        <v>115</v>
      </c>
      <c r="AD158" s="5" t="s">
        <v>115</v>
      </c>
      <c r="AE158" s="32" t="s">
        <v>115</v>
      </c>
      <c r="AF158" s="31" t="s">
        <v>115</v>
      </c>
      <c r="AG158" s="5" t="s">
        <v>115</v>
      </c>
      <c r="AH158" s="5" t="s">
        <v>115</v>
      </c>
      <c r="AI158" s="5" t="s">
        <v>115</v>
      </c>
      <c r="AJ158" s="5" t="s">
        <v>115</v>
      </c>
      <c r="AK158" s="32" t="s">
        <v>115</v>
      </c>
      <c r="AL158" s="27" t="s">
        <v>942</v>
      </c>
    </row>
    <row r="159" spans="1:38" ht="13.5" customHeight="1" x14ac:dyDescent="0.25">
      <c r="A159" s="3">
        <v>54</v>
      </c>
      <c r="B159" s="60"/>
      <c r="C159" s="60"/>
      <c r="D159" s="60"/>
      <c r="E159" s="60"/>
      <c r="F159" s="65"/>
      <c r="G159" s="13">
        <v>46020</v>
      </c>
      <c r="H159" s="33" t="s">
        <v>659</v>
      </c>
      <c r="I159" s="5" t="s">
        <v>659</v>
      </c>
      <c r="J159" s="5" t="s">
        <v>659</v>
      </c>
      <c r="K159" s="15" t="s">
        <v>659</v>
      </c>
      <c r="L159" s="5" t="s">
        <v>659</v>
      </c>
      <c r="M159" s="5" t="s">
        <v>659</v>
      </c>
      <c r="N159" s="15" t="s">
        <v>659</v>
      </c>
      <c r="O159" s="5" t="s">
        <v>659</v>
      </c>
      <c r="P159" s="5" t="s">
        <v>659</v>
      </c>
      <c r="Q159" s="15" t="s">
        <v>659</v>
      </c>
      <c r="R159" s="5" t="s">
        <v>659</v>
      </c>
      <c r="S159" s="32" t="s">
        <v>659</v>
      </c>
      <c r="T159" s="33" t="s">
        <v>605</v>
      </c>
      <c r="U159" s="5">
        <v>36</v>
      </c>
      <c r="V159" s="5" t="s">
        <v>600</v>
      </c>
      <c r="W159" s="15" t="s">
        <v>605</v>
      </c>
      <c r="X159" s="5">
        <v>60</v>
      </c>
      <c r="Y159" s="5" t="s">
        <v>600</v>
      </c>
      <c r="Z159" s="15" t="s">
        <v>606</v>
      </c>
      <c r="AA159" s="5">
        <v>171</v>
      </c>
      <c r="AB159" s="5" t="s">
        <v>600</v>
      </c>
      <c r="AC159" s="15" t="s">
        <v>607</v>
      </c>
      <c r="AD159" s="5">
        <v>395</v>
      </c>
      <c r="AE159" s="32" t="s">
        <v>570</v>
      </c>
      <c r="AF159" s="31">
        <v>9708</v>
      </c>
      <c r="AG159" s="5">
        <v>269</v>
      </c>
      <c r="AH159" s="5">
        <v>269</v>
      </c>
      <c r="AI159" s="5">
        <v>538</v>
      </c>
      <c r="AJ159" s="5">
        <v>1036</v>
      </c>
      <c r="AK159" s="32" t="s">
        <v>592</v>
      </c>
      <c r="AL159" s="27"/>
    </row>
    <row r="160" spans="1:38" ht="13.5" customHeight="1" x14ac:dyDescent="0.25">
      <c r="A160" s="3">
        <v>54</v>
      </c>
      <c r="B160" s="60"/>
      <c r="C160" s="60"/>
      <c r="D160" s="60"/>
      <c r="E160" s="60"/>
      <c r="F160" s="65"/>
      <c r="G160" s="13">
        <v>46024</v>
      </c>
      <c r="H160" s="33" t="s">
        <v>659</v>
      </c>
      <c r="I160" s="5" t="s">
        <v>659</v>
      </c>
      <c r="J160" s="5" t="s">
        <v>659</v>
      </c>
      <c r="K160" s="15" t="s">
        <v>659</v>
      </c>
      <c r="L160" s="5" t="s">
        <v>659</v>
      </c>
      <c r="M160" s="5" t="s">
        <v>659</v>
      </c>
      <c r="N160" s="15" t="s">
        <v>659</v>
      </c>
      <c r="O160" s="5" t="s">
        <v>659</v>
      </c>
      <c r="P160" s="5" t="s">
        <v>659</v>
      </c>
      <c r="Q160" s="5" t="s">
        <v>659</v>
      </c>
      <c r="R160" s="5" t="s">
        <v>659</v>
      </c>
      <c r="S160" s="32" t="s">
        <v>659</v>
      </c>
      <c r="T160" s="33" t="s">
        <v>608</v>
      </c>
      <c r="U160" s="5">
        <v>68</v>
      </c>
      <c r="V160" s="5" t="s">
        <v>446</v>
      </c>
      <c r="W160" s="15" t="s">
        <v>608</v>
      </c>
      <c r="X160" s="5">
        <v>90</v>
      </c>
      <c r="Y160" s="5" t="s">
        <v>446</v>
      </c>
      <c r="Z160" s="15" t="s">
        <v>609</v>
      </c>
      <c r="AA160" s="5">
        <v>209</v>
      </c>
      <c r="AB160" s="5" t="s">
        <v>446</v>
      </c>
      <c r="AC160" s="5" t="s">
        <v>610</v>
      </c>
      <c r="AD160" s="5">
        <v>419</v>
      </c>
      <c r="AE160" s="32" t="s">
        <v>446</v>
      </c>
      <c r="AF160" s="31">
        <v>9708</v>
      </c>
      <c r="AG160" s="5">
        <v>273</v>
      </c>
      <c r="AH160" s="5">
        <v>273</v>
      </c>
      <c r="AI160" s="5">
        <v>546</v>
      </c>
      <c r="AJ160" s="5">
        <v>1148</v>
      </c>
      <c r="AK160" s="32" t="s">
        <v>592</v>
      </c>
      <c r="AL160" s="27"/>
    </row>
    <row r="161" spans="1:38" ht="13.5" customHeight="1" x14ac:dyDescent="0.25">
      <c r="A161" s="3">
        <v>55</v>
      </c>
      <c r="B161" s="60" t="s">
        <v>47</v>
      </c>
      <c r="C161" s="60" t="s">
        <v>86</v>
      </c>
      <c r="D161" s="60" t="s">
        <v>41</v>
      </c>
      <c r="E161" s="60" t="s">
        <v>86</v>
      </c>
      <c r="F161" s="64">
        <v>45937</v>
      </c>
      <c r="G161" s="13">
        <v>46025</v>
      </c>
      <c r="H161" s="31" t="s">
        <v>659</v>
      </c>
      <c r="I161" s="5" t="s">
        <v>659</v>
      </c>
      <c r="J161" s="5" t="s">
        <v>659</v>
      </c>
      <c r="K161" s="5" t="s">
        <v>659</v>
      </c>
      <c r="L161" s="5" t="s">
        <v>659</v>
      </c>
      <c r="M161" s="5" t="s">
        <v>659</v>
      </c>
      <c r="N161" s="5" t="s">
        <v>659</v>
      </c>
      <c r="O161" s="5" t="s">
        <v>659</v>
      </c>
      <c r="P161" s="5" t="s">
        <v>659</v>
      </c>
      <c r="Q161" s="5" t="s">
        <v>659</v>
      </c>
      <c r="R161" s="5" t="s">
        <v>659</v>
      </c>
      <c r="S161" s="32" t="s">
        <v>659</v>
      </c>
      <c r="T161" s="31" t="s">
        <v>240</v>
      </c>
      <c r="U161" s="5">
        <v>49.3</v>
      </c>
      <c r="V161" s="5" t="s">
        <v>231</v>
      </c>
      <c r="W161" s="5" t="s">
        <v>240</v>
      </c>
      <c r="X161" s="5">
        <v>74.75</v>
      </c>
      <c r="Y161" s="5" t="s">
        <v>231</v>
      </c>
      <c r="Z161" s="5" t="s">
        <v>240</v>
      </c>
      <c r="AA161" s="5">
        <v>130.05000000000001</v>
      </c>
      <c r="AB161" s="5" t="s">
        <v>231</v>
      </c>
      <c r="AC161" s="5" t="s">
        <v>240</v>
      </c>
      <c r="AD161" s="5">
        <v>260.10000000000002</v>
      </c>
      <c r="AE161" s="32" t="s">
        <v>231</v>
      </c>
      <c r="AF161" s="31" t="s">
        <v>235</v>
      </c>
      <c r="AG161" s="5">
        <v>89</v>
      </c>
      <c r="AH161" s="5">
        <v>89</v>
      </c>
      <c r="AI161" s="5">
        <v>178</v>
      </c>
      <c r="AJ161" s="5">
        <v>194</v>
      </c>
      <c r="AK161" s="32" t="s">
        <v>233</v>
      </c>
      <c r="AL161" s="27"/>
    </row>
    <row r="162" spans="1:38" ht="13.5" customHeight="1" x14ac:dyDescent="0.25">
      <c r="A162" s="3">
        <v>55</v>
      </c>
      <c r="B162" s="60"/>
      <c r="C162" s="60"/>
      <c r="D162" s="60"/>
      <c r="E162" s="60"/>
      <c r="F162" s="64"/>
      <c r="G162" s="13">
        <v>46029</v>
      </c>
      <c r="H162" s="31" t="s">
        <v>659</v>
      </c>
      <c r="I162" s="5" t="s">
        <v>659</v>
      </c>
      <c r="J162" s="5" t="s">
        <v>659</v>
      </c>
      <c r="K162" s="5" t="s">
        <v>659</v>
      </c>
      <c r="L162" s="5" t="s">
        <v>659</v>
      </c>
      <c r="M162" s="5" t="s">
        <v>659</v>
      </c>
      <c r="N162" s="5" t="s">
        <v>659</v>
      </c>
      <c r="O162" s="5" t="s">
        <v>659</v>
      </c>
      <c r="P162" s="5" t="s">
        <v>659</v>
      </c>
      <c r="Q162" s="5" t="s">
        <v>659</v>
      </c>
      <c r="R162" s="5" t="s">
        <v>659</v>
      </c>
      <c r="S162" s="32" t="s">
        <v>659</v>
      </c>
      <c r="T162" s="31" t="s">
        <v>236</v>
      </c>
      <c r="U162" s="5">
        <v>35.299999999999997</v>
      </c>
      <c r="V162" s="5" t="s">
        <v>231</v>
      </c>
      <c r="W162" s="5" t="s">
        <v>236</v>
      </c>
      <c r="X162" s="5">
        <v>64.25</v>
      </c>
      <c r="Y162" s="5" t="s">
        <v>231</v>
      </c>
      <c r="Z162" s="5" t="s">
        <v>236</v>
      </c>
      <c r="AA162" s="5">
        <v>106.05</v>
      </c>
      <c r="AB162" s="5" t="s">
        <v>231</v>
      </c>
      <c r="AC162" s="5" t="s">
        <v>236</v>
      </c>
      <c r="AD162" s="5">
        <v>212.1</v>
      </c>
      <c r="AE162" s="32" t="s">
        <v>231</v>
      </c>
      <c r="AF162" s="31" t="s">
        <v>235</v>
      </c>
      <c r="AG162" s="5">
        <v>19</v>
      </c>
      <c r="AH162" s="5">
        <v>19</v>
      </c>
      <c r="AI162" s="5">
        <v>38</v>
      </c>
      <c r="AJ162" s="5">
        <v>54</v>
      </c>
      <c r="AK162" s="32" t="s">
        <v>233</v>
      </c>
      <c r="AL162" s="27"/>
    </row>
    <row r="163" spans="1:38" ht="13.5" customHeight="1" x14ac:dyDescent="0.25">
      <c r="A163" s="3">
        <v>55</v>
      </c>
      <c r="B163" s="60"/>
      <c r="C163" s="60"/>
      <c r="D163" s="60"/>
      <c r="E163" s="60"/>
      <c r="F163" s="64"/>
      <c r="G163" s="13">
        <v>46033</v>
      </c>
      <c r="H163" s="31" t="s">
        <v>659</v>
      </c>
      <c r="I163" s="5" t="s">
        <v>659</v>
      </c>
      <c r="J163" s="5" t="s">
        <v>659</v>
      </c>
      <c r="K163" s="5" t="s">
        <v>659</v>
      </c>
      <c r="L163" s="5" t="s">
        <v>659</v>
      </c>
      <c r="M163" s="5" t="s">
        <v>659</v>
      </c>
      <c r="N163" s="5" t="s">
        <v>659</v>
      </c>
      <c r="O163" s="5" t="s">
        <v>659</v>
      </c>
      <c r="P163" s="5" t="s">
        <v>659</v>
      </c>
      <c r="Q163" s="5" t="s">
        <v>659</v>
      </c>
      <c r="R163" s="5" t="s">
        <v>659</v>
      </c>
      <c r="S163" s="32" t="s">
        <v>659</v>
      </c>
      <c r="T163" s="31" t="s">
        <v>234</v>
      </c>
      <c r="U163" s="5">
        <v>35.299999999999997</v>
      </c>
      <c r="V163" s="5" t="s">
        <v>231</v>
      </c>
      <c r="W163" s="5" t="s">
        <v>234</v>
      </c>
      <c r="X163" s="5">
        <v>63.25</v>
      </c>
      <c r="Y163" s="5" t="s">
        <v>231</v>
      </c>
      <c r="Z163" s="5" t="s">
        <v>234</v>
      </c>
      <c r="AA163" s="5">
        <v>109.55</v>
      </c>
      <c r="AB163" s="5" t="s">
        <v>231</v>
      </c>
      <c r="AC163" s="5" t="s">
        <v>234</v>
      </c>
      <c r="AD163" s="5">
        <v>210.1</v>
      </c>
      <c r="AE163" s="32" t="s">
        <v>231</v>
      </c>
      <c r="AF163" s="31" t="s">
        <v>235</v>
      </c>
      <c r="AG163" s="5">
        <v>29</v>
      </c>
      <c r="AH163" s="5">
        <v>29</v>
      </c>
      <c r="AI163" s="5">
        <v>58</v>
      </c>
      <c r="AJ163" s="5">
        <v>74</v>
      </c>
      <c r="AK163" s="32" t="s">
        <v>233</v>
      </c>
      <c r="AL163" s="27"/>
    </row>
    <row r="164" spans="1:38" ht="13.5" customHeight="1" x14ac:dyDescent="0.25">
      <c r="A164" s="3">
        <v>56</v>
      </c>
      <c r="B164" s="60" t="s">
        <v>10</v>
      </c>
      <c r="C164" s="60" t="s">
        <v>134</v>
      </c>
      <c r="D164" s="60" t="s">
        <v>22</v>
      </c>
      <c r="E164" s="60" t="s">
        <v>638</v>
      </c>
      <c r="F164" s="64">
        <v>45959</v>
      </c>
      <c r="G164" s="13">
        <v>45682</v>
      </c>
      <c r="H164" s="31" t="s">
        <v>659</v>
      </c>
      <c r="I164" s="5" t="s">
        <v>659</v>
      </c>
      <c r="J164" s="5" t="s">
        <v>659</v>
      </c>
      <c r="K164" s="5" t="s">
        <v>659</v>
      </c>
      <c r="L164" s="5" t="s">
        <v>659</v>
      </c>
      <c r="M164" s="5" t="s">
        <v>659</v>
      </c>
      <c r="N164" s="5" t="s">
        <v>659</v>
      </c>
      <c r="O164" s="5" t="s">
        <v>659</v>
      </c>
      <c r="P164" s="5" t="s">
        <v>659</v>
      </c>
      <c r="Q164" s="5" t="s">
        <v>659</v>
      </c>
      <c r="R164" s="5" t="s">
        <v>659</v>
      </c>
      <c r="S164" s="32" t="s">
        <v>659</v>
      </c>
      <c r="T164" s="31" t="s">
        <v>1365</v>
      </c>
      <c r="U164" s="5">
        <v>33.99</v>
      </c>
      <c r="V164" s="5" t="s">
        <v>446</v>
      </c>
      <c r="W164" s="5" t="s">
        <v>1367</v>
      </c>
      <c r="X164" s="5">
        <v>53.08</v>
      </c>
      <c r="Y164" s="5" t="s">
        <v>416</v>
      </c>
      <c r="Z164" s="5" t="s">
        <v>1365</v>
      </c>
      <c r="AA164" s="5">
        <v>98.87</v>
      </c>
      <c r="AB164" s="5" t="s">
        <v>446</v>
      </c>
      <c r="AC164" s="5" t="s">
        <v>1365</v>
      </c>
      <c r="AD164" s="5">
        <v>206.74</v>
      </c>
      <c r="AE164" s="32" t="s">
        <v>446</v>
      </c>
      <c r="AF164" s="31" t="s">
        <v>115</v>
      </c>
      <c r="AG164" s="5" t="s">
        <v>115</v>
      </c>
      <c r="AH164" s="5" t="s">
        <v>115</v>
      </c>
      <c r="AI164" s="5" t="s">
        <v>115</v>
      </c>
      <c r="AJ164" s="5" t="s">
        <v>115</v>
      </c>
      <c r="AK164" s="32" t="s">
        <v>115</v>
      </c>
      <c r="AL164" s="27" t="s">
        <v>1373</v>
      </c>
    </row>
    <row r="165" spans="1:38" ht="13.5" customHeight="1" x14ac:dyDescent="0.25">
      <c r="A165" s="3">
        <v>56</v>
      </c>
      <c r="B165" s="60"/>
      <c r="C165" s="60"/>
      <c r="D165" s="60"/>
      <c r="E165" s="60"/>
      <c r="F165" s="65"/>
      <c r="G165" s="13">
        <v>45686</v>
      </c>
      <c r="H165" s="31" t="s">
        <v>659</v>
      </c>
      <c r="I165" s="5" t="s">
        <v>659</v>
      </c>
      <c r="J165" s="5" t="s">
        <v>659</v>
      </c>
      <c r="K165" s="5" t="s">
        <v>659</v>
      </c>
      <c r="L165" s="5" t="s">
        <v>659</v>
      </c>
      <c r="M165" s="5" t="s">
        <v>659</v>
      </c>
      <c r="N165" s="5" t="s">
        <v>659</v>
      </c>
      <c r="O165" s="5" t="s">
        <v>659</v>
      </c>
      <c r="P165" s="5" t="s">
        <v>659</v>
      </c>
      <c r="Q165" s="5" t="s">
        <v>659</v>
      </c>
      <c r="R165" s="5" t="s">
        <v>659</v>
      </c>
      <c r="S165" s="32" t="s">
        <v>659</v>
      </c>
      <c r="T165" s="31" t="s">
        <v>1368</v>
      </c>
      <c r="U165" s="5">
        <v>53.08</v>
      </c>
      <c r="V165" s="5" t="s">
        <v>416</v>
      </c>
      <c r="W165" s="5" t="s">
        <v>1368</v>
      </c>
      <c r="X165" s="5">
        <v>53.08</v>
      </c>
      <c r="Y165" s="5" t="s">
        <v>416</v>
      </c>
      <c r="Z165" s="5" t="s">
        <v>1368</v>
      </c>
      <c r="AA165" s="5">
        <v>127.5</v>
      </c>
      <c r="AB165" s="5" t="s">
        <v>416</v>
      </c>
      <c r="AC165" s="5" t="s">
        <v>1368</v>
      </c>
      <c r="AD165" s="5">
        <v>249.17</v>
      </c>
      <c r="AE165" s="32" t="s">
        <v>416</v>
      </c>
      <c r="AF165" s="31" t="s">
        <v>115</v>
      </c>
      <c r="AG165" s="5" t="s">
        <v>115</v>
      </c>
      <c r="AH165" s="5" t="s">
        <v>115</v>
      </c>
      <c r="AI165" s="5" t="s">
        <v>115</v>
      </c>
      <c r="AJ165" s="5" t="s">
        <v>115</v>
      </c>
      <c r="AK165" s="32" t="s">
        <v>115</v>
      </c>
      <c r="AL165" s="27" t="s">
        <v>1373</v>
      </c>
    </row>
    <row r="166" spans="1:38" ht="13.5" customHeight="1" x14ac:dyDescent="0.25">
      <c r="A166" s="3">
        <v>56</v>
      </c>
      <c r="B166" s="60"/>
      <c r="C166" s="60"/>
      <c r="D166" s="60"/>
      <c r="E166" s="60"/>
      <c r="F166" s="65"/>
      <c r="G166" s="13">
        <v>45690</v>
      </c>
      <c r="H166" s="31" t="s">
        <v>659</v>
      </c>
      <c r="I166" s="5" t="s">
        <v>659</v>
      </c>
      <c r="J166" s="5" t="s">
        <v>659</v>
      </c>
      <c r="K166" s="5" t="s">
        <v>659</v>
      </c>
      <c r="L166" s="5" t="s">
        <v>659</v>
      </c>
      <c r="M166" s="5" t="s">
        <v>659</v>
      </c>
      <c r="N166" s="5" t="s">
        <v>659</v>
      </c>
      <c r="O166" s="5" t="s">
        <v>659</v>
      </c>
      <c r="P166" s="5" t="s">
        <v>659</v>
      </c>
      <c r="Q166" s="5" t="s">
        <v>659</v>
      </c>
      <c r="R166" s="5" t="s">
        <v>659</v>
      </c>
      <c r="S166" s="32" t="s">
        <v>659</v>
      </c>
      <c r="T166" s="31" t="s">
        <v>1365</v>
      </c>
      <c r="U166" s="5">
        <v>23.99</v>
      </c>
      <c r="V166" s="5" t="s">
        <v>446</v>
      </c>
      <c r="W166" s="5" t="s">
        <v>1368</v>
      </c>
      <c r="X166" s="5">
        <v>62.78</v>
      </c>
      <c r="Y166" s="5" t="s">
        <v>416</v>
      </c>
      <c r="Z166" s="5" t="s">
        <v>1365</v>
      </c>
      <c r="AA166" s="5">
        <v>78.87</v>
      </c>
      <c r="AB166" s="5" t="s">
        <v>446</v>
      </c>
      <c r="AC166" s="5" t="s">
        <v>1365</v>
      </c>
      <c r="AD166" s="5">
        <v>166.74</v>
      </c>
      <c r="AE166" s="32" t="s">
        <v>446</v>
      </c>
      <c r="AF166" s="31" t="s">
        <v>115</v>
      </c>
      <c r="AG166" s="5" t="s">
        <v>115</v>
      </c>
      <c r="AH166" s="5" t="s">
        <v>115</v>
      </c>
      <c r="AI166" s="5" t="s">
        <v>115</v>
      </c>
      <c r="AJ166" s="5" t="s">
        <v>115</v>
      </c>
      <c r="AK166" s="32" t="s">
        <v>115</v>
      </c>
      <c r="AL166" s="27" t="s">
        <v>1373</v>
      </c>
    </row>
    <row r="167" spans="1:38" ht="13.5" customHeight="1" x14ac:dyDescent="0.25">
      <c r="A167" s="3">
        <v>57</v>
      </c>
      <c r="B167" s="60" t="s">
        <v>33</v>
      </c>
      <c r="C167" s="60" t="s">
        <v>776</v>
      </c>
      <c r="D167" s="60" t="s">
        <v>20</v>
      </c>
      <c r="E167" s="60" t="s">
        <v>179</v>
      </c>
      <c r="F167" s="64">
        <v>45957</v>
      </c>
      <c r="G167" s="13">
        <v>46045</v>
      </c>
      <c r="H167" s="31" t="s">
        <v>659</v>
      </c>
      <c r="I167" s="5" t="s">
        <v>659</v>
      </c>
      <c r="J167" s="5" t="s">
        <v>659</v>
      </c>
      <c r="K167" s="5" t="s">
        <v>659</v>
      </c>
      <c r="L167" s="5" t="s">
        <v>659</v>
      </c>
      <c r="M167" s="5" t="s">
        <v>659</v>
      </c>
      <c r="N167" s="5" t="s">
        <v>659</v>
      </c>
      <c r="O167" s="5" t="s">
        <v>659</v>
      </c>
      <c r="P167" s="5" t="s">
        <v>659</v>
      </c>
      <c r="Q167" s="5" t="s">
        <v>659</v>
      </c>
      <c r="R167" s="5" t="s">
        <v>659</v>
      </c>
      <c r="S167" s="32" t="s">
        <v>659</v>
      </c>
      <c r="T167" s="31" t="s">
        <v>1094</v>
      </c>
      <c r="U167" s="5">
        <v>20</v>
      </c>
      <c r="V167" s="5" t="s">
        <v>104</v>
      </c>
      <c r="W167" s="5" t="s">
        <v>1094</v>
      </c>
      <c r="X167" s="5">
        <v>20</v>
      </c>
      <c r="Y167" s="5" t="s">
        <v>104</v>
      </c>
      <c r="Z167" s="5" t="s">
        <v>1094</v>
      </c>
      <c r="AA167" s="5">
        <v>71</v>
      </c>
      <c r="AB167" s="5" t="s">
        <v>104</v>
      </c>
      <c r="AC167" s="5" t="s">
        <v>1094</v>
      </c>
      <c r="AD167" s="5">
        <v>142</v>
      </c>
      <c r="AE167" s="32" t="s">
        <v>104</v>
      </c>
      <c r="AF167" s="31" t="s">
        <v>1091</v>
      </c>
      <c r="AG167" s="5">
        <v>83</v>
      </c>
      <c r="AH167" s="5">
        <v>83</v>
      </c>
      <c r="AI167" s="5">
        <v>166</v>
      </c>
      <c r="AJ167" s="5">
        <v>257</v>
      </c>
      <c r="AK167" s="32" t="s">
        <v>139</v>
      </c>
      <c r="AL167" s="27"/>
    </row>
    <row r="168" spans="1:38" ht="13.5" customHeight="1" x14ac:dyDescent="0.25">
      <c r="A168" s="3">
        <v>57</v>
      </c>
      <c r="B168" s="60"/>
      <c r="C168" s="60"/>
      <c r="D168" s="60"/>
      <c r="E168" s="60"/>
      <c r="F168" s="64"/>
      <c r="G168" s="13">
        <v>46049</v>
      </c>
      <c r="H168" s="31" t="s">
        <v>659</v>
      </c>
      <c r="I168" s="5" t="s">
        <v>659</v>
      </c>
      <c r="J168" s="5" t="s">
        <v>659</v>
      </c>
      <c r="K168" s="5" t="s">
        <v>659</v>
      </c>
      <c r="L168" s="5" t="s">
        <v>659</v>
      </c>
      <c r="M168" s="5" t="s">
        <v>659</v>
      </c>
      <c r="N168" s="5" t="s">
        <v>659</v>
      </c>
      <c r="O168" s="5" t="s">
        <v>659</v>
      </c>
      <c r="P168" s="5" t="s">
        <v>659</v>
      </c>
      <c r="Q168" s="5" t="s">
        <v>659</v>
      </c>
      <c r="R168" s="5" t="s">
        <v>659</v>
      </c>
      <c r="S168" s="32" t="s">
        <v>659</v>
      </c>
      <c r="T168" s="31" t="s">
        <v>1095</v>
      </c>
      <c r="U168" s="5">
        <v>106</v>
      </c>
      <c r="V168" s="5" t="s">
        <v>190</v>
      </c>
      <c r="W168" s="5" t="s">
        <v>1095</v>
      </c>
      <c r="X168" s="5">
        <v>106</v>
      </c>
      <c r="Y168" s="5" t="s">
        <v>190</v>
      </c>
      <c r="Z168" s="5" t="s">
        <v>1095</v>
      </c>
      <c r="AA168" s="5">
        <v>246</v>
      </c>
      <c r="AB168" s="5" t="s">
        <v>190</v>
      </c>
      <c r="AC168" s="5" t="s">
        <v>1095</v>
      </c>
      <c r="AD168" s="5">
        <v>480</v>
      </c>
      <c r="AE168" s="32" t="s">
        <v>190</v>
      </c>
      <c r="AF168" s="31" t="s">
        <v>1096</v>
      </c>
      <c r="AG168" s="5">
        <v>84</v>
      </c>
      <c r="AH168" s="5">
        <v>84</v>
      </c>
      <c r="AI168" s="5">
        <v>168</v>
      </c>
      <c r="AJ168" s="5">
        <v>261</v>
      </c>
      <c r="AK168" s="32" t="s">
        <v>139</v>
      </c>
      <c r="AL168" s="27" t="s">
        <v>1084</v>
      </c>
    </row>
    <row r="169" spans="1:38" ht="13.5" customHeight="1" x14ac:dyDescent="0.25">
      <c r="A169" s="3">
        <v>57</v>
      </c>
      <c r="B169" s="60"/>
      <c r="C169" s="60"/>
      <c r="D169" s="60"/>
      <c r="E169" s="60"/>
      <c r="F169" s="64"/>
      <c r="G169" s="13">
        <v>46053</v>
      </c>
      <c r="H169" s="31" t="s">
        <v>659</v>
      </c>
      <c r="I169" s="5" t="s">
        <v>659</v>
      </c>
      <c r="J169" s="5" t="s">
        <v>659</v>
      </c>
      <c r="K169" s="5" t="s">
        <v>659</v>
      </c>
      <c r="L169" s="5" t="s">
        <v>659</v>
      </c>
      <c r="M169" s="5" t="s">
        <v>659</v>
      </c>
      <c r="N169" s="5" t="s">
        <v>659</v>
      </c>
      <c r="O169" s="5" t="s">
        <v>659</v>
      </c>
      <c r="P169" s="5" t="s">
        <v>659</v>
      </c>
      <c r="Q169" s="5" t="s">
        <v>659</v>
      </c>
      <c r="R169" s="5" t="s">
        <v>659</v>
      </c>
      <c r="S169" s="32" t="s">
        <v>659</v>
      </c>
      <c r="T169" s="31" t="s">
        <v>1097</v>
      </c>
      <c r="U169" s="5">
        <v>126</v>
      </c>
      <c r="V169" s="5" t="s">
        <v>190</v>
      </c>
      <c r="W169" s="5" t="s">
        <v>1097</v>
      </c>
      <c r="X169" s="5">
        <v>126</v>
      </c>
      <c r="Y169" s="5" t="s">
        <v>190</v>
      </c>
      <c r="Z169" s="5" t="s">
        <v>1097</v>
      </c>
      <c r="AA169" s="5">
        <v>286</v>
      </c>
      <c r="AB169" s="5" t="s">
        <v>190</v>
      </c>
      <c r="AC169" s="5" t="s">
        <v>1097</v>
      </c>
      <c r="AD169" s="5">
        <v>553</v>
      </c>
      <c r="AE169" s="32" t="s">
        <v>190</v>
      </c>
      <c r="AF169" s="31" t="s">
        <v>1098</v>
      </c>
      <c r="AG169" s="5">
        <v>112</v>
      </c>
      <c r="AH169" s="5">
        <v>112</v>
      </c>
      <c r="AI169" s="5">
        <v>224</v>
      </c>
      <c r="AJ169" s="5">
        <v>388</v>
      </c>
      <c r="AK169" s="32" t="s">
        <v>139</v>
      </c>
      <c r="AL169" s="27" t="s">
        <v>1084</v>
      </c>
    </row>
    <row r="170" spans="1:38" ht="13.5" customHeight="1" x14ac:dyDescent="0.25">
      <c r="A170" s="3">
        <v>58</v>
      </c>
      <c r="B170" s="60" t="s">
        <v>36</v>
      </c>
      <c r="C170" s="60" t="s">
        <v>242</v>
      </c>
      <c r="D170" s="60" t="s">
        <v>35</v>
      </c>
      <c r="E170" s="60" t="s">
        <v>777</v>
      </c>
      <c r="F170" s="64">
        <v>45956</v>
      </c>
      <c r="G170" s="13">
        <v>46044</v>
      </c>
      <c r="H170" s="31" t="s">
        <v>659</v>
      </c>
      <c r="I170" s="5" t="s">
        <v>659</v>
      </c>
      <c r="J170" s="5" t="s">
        <v>659</v>
      </c>
      <c r="K170" s="5" t="s">
        <v>1137</v>
      </c>
      <c r="L170" s="5">
        <v>87</v>
      </c>
      <c r="M170" s="5" t="s">
        <v>1140</v>
      </c>
      <c r="N170" s="5" t="s">
        <v>659</v>
      </c>
      <c r="O170" s="5" t="s">
        <v>659</v>
      </c>
      <c r="P170" s="5" t="s">
        <v>659</v>
      </c>
      <c r="Q170" s="5" t="s">
        <v>659</v>
      </c>
      <c r="R170" s="5" t="s">
        <v>659</v>
      </c>
      <c r="S170" s="32" t="s">
        <v>659</v>
      </c>
      <c r="T170" s="31" t="s">
        <v>1131</v>
      </c>
      <c r="U170" s="5">
        <v>23.76</v>
      </c>
      <c r="V170" s="5" t="s">
        <v>204</v>
      </c>
      <c r="W170" s="5" t="s">
        <v>1131</v>
      </c>
      <c r="X170" s="5">
        <v>52.88</v>
      </c>
      <c r="Y170" s="5" t="s">
        <v>196</v>
      </c>
      <c r="Z170" s="5" t="s">
        <v>1131</v>
      </c>
      <c r="AA170" s="5">
        <v>105.82</v>
      </c>
      <c r="AB170" s="5" t="s">
        <v>196</v>
      </c>
      <c r="AC170" s="5" t="s">
        <v>1131</v>
      </c>
      <c r="AD170" s="5">
        <v>272.37</v>
      </c>
      <c r="AE170" s="32" t="s">
        <v>204</v>
      </c>
      <c r="AF170" s="31" t="s">
        <v>1138</v>
      </c>
      <c r="AG170" s="5">
        <v>79.929999999999993</v>
      </c>
      <c r="AH170" s="5">
        <v>79.929999999999993</v>
      </c>
      <c r="AI170" s="5">
        <v>159.85999999999999</v>
      </c>
      <c r="AJ170" s="5">
        <v>226.61</v>
      </c>
      <c r="AK170" s="32" t="s">
        <v>1133</v>
      </c>
      <c r="AL170" s="27"/>
    </row>
    <row r="171" spans="1:38" ht="13.5" customHeight="1" x14ac:dyDescent="0.25">
      <c r="A171" s="3">
        <v>58</v>
      </c>
      <c r="B171" s="60"/>
      <c r="C171" s="60"/>
      <c r="D171" s="60"/>
      <c r="E171" s="60"/>
      <c r="F171" s="65"/>
      <c r="G171" s="13">
        <v>46048</v>
      </c>
      <c r="H171" s="31" t="s">
        <v>659</v>
      </c>
      <c r="I171" s="5" t="s">
        <v>659</v>
      </c>
      <c r="J171" s="5" t="s">
        <v>659</v>
      </c>
      <c r="K171" s="5" t="s">
        <v>1137</v>
      </c>
      <c r="L171" s="5">
        <v>78.849999999999994</v>
      </c>
      <c r="M171" s="5" t="s">
        <v>666</v>
      </c>
      <c r="N171" s="5" t="s">
        <v>659</v>
      </c>
      <c r="O171" s="5" t="s">
        <v>659</v>
      </c>
      <c r="P171" s="5" t="s">
        <v>659</v>
      </c>
      <c r="Q171" s="5" t="s">
        <v>659</v>
      </c>
      <c r="R171" s="5" t="s">
        <v>659</v>
      </c>
      <c r="S171" s="32" t="s">
        <v>659</v>
      </c>
      <c r="T171" s="31" t="s">
        <v>1131</v>
      </c>
      <c r="U171" s="5">
        <v>24.02</v>
      </c>
      <c r="V171" s="5" t="s">
        <v>204</v>
      </c>
      <c r="W171" s="5" t="s">
        <v>1131</v>
      </c>
      <c r="X171" s="5">
        <v>45.33</v>
      </c>
      <c r="Y171" s="5" t="s">
        <v>196</v>
      </c>
      <c r="Z171" s="5" t="s">
        <v>1131</v>
      </c>
      <c r="AA171" s="5">
        <v>80.569999999999993</v>
      </c>
      <c r="AB171" s="5" t="s">
        <v>201</v>
      </c>
      <c r="AC171" s="5" t="s">
        <v>1131</v>
      </c>
      <c r="AD171" s="5">
        <v>162.13999999999999</v>
      </c>
      <c r="AE171" s="32" t="s">
        <v>201</v>
      </c>
      <c r="AF171" s="31" t="s">
        <v>1138</v>
      </c>
      <c r="AG171" s="5">
        <v>69.13</v>
      </c>
      <c r="AH171" s="5">
        <v>69.13</v>
      </c>
      <c r="AI171" s="5">
        <v>138.25</v>
      </c>
      <c r="AJ171" s="5">
        <v>194.21</v>
      </c>
      <c r="AK171" s="32" t="s">
        <v>1133</v>
      </c>
      <c r="AL171" s="27"/>
    </row>
    <row r="172" spans="1:38" ht="13.5" customHeight="1" x14ac:dyDescent="0.25">
      <c r="A172" s="3">
        <v>58</v>
      </c>
      <c r="B172" s="60"/>
      <c r="C172" s="60"/>
      <c r="D172" s="60"/>
      <c r="E172" s="60"/>
      <c r="F172" s="65"/>
      <c r="G172" s="13">
        <v>46052</v>
      </c>
      <c r="H172" s="31" t="s">
        <v>659</v>
      </c>
      <c r="I172" s="5" t="s">
        <v>659</v>
      </c>
      <c r="J172" s="5" t="s">
        <v>659</v>
      </c>
      <c r="K172" s="5" t="s">
        <v>1137</v>
      </c>
      <c r="L172" s="5">
        <v>78.849999999999994</v>
      </c>
      <c r="M172" s="5" t="s">
        <v>666</v>
      </c>
      <c r="N172" s="5" t="s">
        <v>659</v>
      </c>
      <c r="O172" s="5" t="s">
        <v>659</v>
      </c>
      <c r="P172" s="5" t="s">
        <v>659</v>
      </c>
      <c r="Q172" s="5" t="s">
        <v>659</v>
      </c>
      <c r="R172" s="5" t="s">
        <v>659</v>
      </c>
      <c r="S172" s="32" t="s">
        <v>659</v>
      </c>
      <c r="T172" s="31" t="s">
        <v>1131</v>
      </c>
      <c r="U172" s="5">
        <v>23.76</v>
      </c>
      <c r="V172" s="5" t="s">
        <v>204</v>
      </c>
      <c r="W172" s="5" t="s">
        <v>1131</v>
      </c>
      <c r="X172" s="5">
        <v>53.96</v>
      </c>
      <c r="Y172" s="5" t="s">
        <v>196</v>
      </c>
      <c r="Z172" s="5" t="s">
        <v>1131</v>
      </c>
      <c r="AA172" s="5">
        <v>96.05</v>
      </c>
      <c r="AB172" s="5" t="s">
        <v>201</v>
      </c>
      <c r="AC172" s="5" t="s">
        <v>1131</v>
      </c>
      <c r="AD172" s="5">
        <v>281.83999999999997</v>
      </c>
      <c r="AE172" s="32" t="s">
        <v>204</v>
      </c>
      <c r="AF172" s="31" t="s">
        <v>1138</v>
      </c>
      <c r="AG172" s="5">
        <v>90.05</v>
      </c>
      <c r="AH172" s="5">
        <v>90.05</v>
      </c>
      <c r="AI172" s="5">
        <v>159.85999999999999</v>
      </c>
      <c r="AJ172" s="5">
        <v>267.65999999999997</v>
      </c>
      <c r="AK172" s="32" t="s">
        <v>1133</v>
      </c>
      <c r="AL172" s="27"/>
    </row>
    <row r="173" spans="1:38" ht="13.5" customHeight="1" x14ac:dyDescent="0.25">
      <c r="A173" s="3">
        <v>61</v>
      </c>
      <c r="B173" s="60" t="s">
        <v>28</v>
      </c>
      <c r="C173" s="60" t="s">
        <v>311</v>
      </c>
      <c r="D173" s="60" t="s">
        <v>54</v>
      </c>
      <c r="E173" s="60" t="s">
        <v>311</v>
      </c>
      <c r="F173" s="64">
        <v>45947</v>
      </c>
      <c r="G173" s="13">
        <v>46035</v>
      </c>
      <c r="H173" s="31" t="s">
        <v>659</v>
      </c>
      <c r="I173" s="5" t="s">
        <v>659</v>
      </c>
      <c r="J173" s="5" t="s">
        <v>659</v>
      </c>
      <c r="K173" s="5" t="s">
        <v>659</v>
      </c>
      <c r="L173" s="5" t="s">
        <v>659</v>
      </c>
      <c r="M173" s="5" t="s">
        <v>659</v>
      </c>
      <c r="N173" s="5" t="s">
        <v>659</v>
      </c>
      <c r="O173" s="5" t="s">
        <v>659</v>
      </c>
      <c r="P173" s="5" t="s">
        <v>659</v>
      </c>
      <c r="Q173" s="5" t="s">
        <v>659</v>
      </c>
      <c r="R173" s="5" t="s">
        <v>659</v>
      </c>
      <c r="S173" s="32" t="s">
        <v>659</v>
      </c>
      <c r="T173" s="31" t="s">
        <v>892</v>
      </c>
      <c r="U173" s="5">
        <v>37.869999999999997</v>
      </c>
      <c r="V173" s="5" t="s">
        <v>102</v>
      </c>
      <c r="W173" s="5" t="s">
        <v>892</v>
      </c>
      <c r="X173" s="5">
        <v>37.869999999999997</v>
      </c>
      <c r="Y173" s="5" t="s">
        <v>102</v>
      </c>
      <c r="Z173" s="5" t="s">
        <v>892</v>
      </c>
      <c r="AA173" s="5">
        <v>107.23</v>
      </c>
      <c r="AB173" s="5" t="s">
        <v>102</v>
      </c>
      <c r="AC173" s="5" t="s">
        <v>892</v>
      </c>
      <c r="AD173" s="5">
        <v>262.94</v>
      </c>
      <c r="AE173" s="32" t="s">
        <v>92</v>
      </c>
      <c r="AF173" s="35">
        <v>0.26874999999999999</v>
      </c>
      <c r="AG173" s="5">
        <v>35.6</v>
      </c>
      <c r="AH173" s="5">
        <v>35.6</v>
      </c>
      <c r="AI173" s="5">
        <v>71.2</v>
      </c>
      <c r="AJ173" s="5">
        <v>131</v>
      </c>
      <c r="AK173" s="32" t="s">
        <v>879</v>
      </c>
      <c r="AL173" s="27"/>
    </row>
    <row r="174" spans="1:38" ht="13.5" customHeight="1" x14ac:dyDescent="0.25">
      <c r="A174" s="3">
        <v>61</v>
      </c>
      <c r="B174" s="60"/>
      <c r="C174" s="60"/>
      <c r="D174" s="60"/>
      <c r="E174" s="60"/>
      <c r="F174" s="65"/>
      <c r="G174" s="13">
        <v>46039</v>
      </c>
      <c r="H174" s="31" t="s">
        <v>659</v>
      </c>
      <c r="I174" s="5" t="s">
        <v>659</v>
      </c>
      <c r="J174" s="5" t="s">
        <v>659</v>
      </c>
      <c r="K174" s="5" t="s">
        <v>659</v>
      </c>
      <c r="L174" s="5" t="s">
        <v>659</v>
      </c>
      <c r="M174" s="5" t="s">
        <v>659</v>
      </c>
      <c r="N174" s="5" t="s">
        <v>659</v>
      </c>
      <c r="O174" s="5" t="s">
        <v>659</v>
      </c>
      <c r="P174" s="5" t="s">
        <v>659</v>
      </c>
      <c r="Q174" s="5" t="s">
        <v>659</v>
      </c>
      <c r="R174" s="5" t="s">
        <v>659</v>
      </c>
      <c r="S174" s="32" t="s">
        <v>659</v>
      </c>
      <c r="T174" s="31" t="s">
        <v>893</v>
      </c>
      <c r="U174" s="5">
        <v>37.880000000000003</v>
      </c>
      <c r="V174" s="5" t="s">
        <v>102</v>
      </c>
      <c r="W174" s="5" t="s">
        <v>893</v>
      </c>
      <c r="X174" s="5">
        <v>37.880000000000003</v>
      </c>
      <c r="Y174" s="5" t="s">
        <v>102</v>
      </c>
      <c r="Z174" s="5" t="s">
        <v>893</v>
      </c>
      <c r="AA174" s="5">
        <v>108.08</v>
      </c>
      <c r="AB174" s="5" t="s">
        <v>102</v>
      </c>
      <c r="AC174" s="5" t="s">
        <v>893</v>
      </c>
      <c r="AD174" s="5">
        <v>262.94</v>
      </c>
      <c r="AE174" s="32" t="s">
        <v>92</v>
      </c>
      <c r="AF174" s="35">
        <v>0.39374999999999999</v>
      </c>
      <c r="AG174" s="5">
        <v>47.45</v>
      </c>
      <c r="AH174" s="5">
        <v>47.45</v>
      </c>
      <c r="AI174" s="5">
        <v>94.9</v>
      </c>
      <c r="AJ174" s="5">
        <v>174.6</v>
      </c>
      <c r="AK174" s="32" t="s">
        <v>879</v>
      </c>
      <c r="AL174" s="27"/>
    </row>
    <row r="175" spans="1:38" ht="13.5" customHeight="1" x14ac:dyDescent="0.25">
      <c r="A175" s="3">
        <v>61</v>
      </c>
      <c r="B175" s="60"/>
      <c r="C175" s="60"/>
      <c r="D175" s="60"/>
      <c r="E175" s="60"/>
      <c r="F175" s="65"/>
      <c r="G175" s="13">
        <v>46043</v>
      </c>
      <c r="H175" s="31" t="s">
        <v>659</v>
      </c>
      <c r="I175" s="5" t="s">
        <v>659</v>
      </c>
      <c r="J175" s="5" t="s">
        <v>659</v>
      </c>
      <c r="K175" s="5" t="s">
        <v>659</v>
      </c>
      <c r="L175" s="5" t="s">
        <v>659</v>
      </c>
      <c r="M175" s="5" t="s">
        <v>659</v>
      </c>
      <c r="N175" s="5" t="s">
        <v>659</v>
      </c>
      <c r="O175" s="5" t="s">
        <v>659</v>
      </c>
      <c r="P175" s="5" t="s">
        <v>659</v>
      </c>
      <c r="Q175" s="5" t="s">
        <v>659</v>
      </c>
      <c r="R175" s="5" t="s">
        <v>659</v>
      </c>
      <c r="S175" s="32" t="s">
        <v>659</v>
      </c>
      <c r="T175" s="31" t="s">
        <v>890</v>
      </c>
      <c r="U175" s="5">
        <v>37.880000000000003</v>
      </c>
      <c r="V175" s="5" t="s">
        <v>102</v>
      </c>
      <c r="W175" s="5" t="s">
        <v>890</v>
      </c>
      <c r="X175" s="5">
        <v>37.880000000000003</v>
      </c>
      <c r="Y175" s="5" t="s">
        <v>102</v>
      </c>
      <c r="Z175" s="5" t="s">
        <v>890</v>
      </c>
      <c r="AA175" s="5">
        <v>106.22</v>
      </c>
      <c r="AB175" s="5" t="s">
        <v>111</v>
      </c>
      <c r="AC175" s="5" t="s">
        <v>890</v>
      </c>
      <c r="AD175" s="5">
        <v>262.94</v>
      </c>
      <c r="AE175" s="32" t="s">
        <v>92</v>
      </c>
      <c r="AF175" s="35">
        <v>0.87986111111111109</v>
      </c>
      <c r="AG175" s="5">
        <v>29.65</v>
      </c>
      <c r="AH175" s="5">
        <v>29.65</v>
      </c>
      <c r="AI175" s="5">
        <v>59.3</v>
      </c>
      <c r="AJ175" s="5">
        <v>109.2</v>
      </c>
      <c r="AK175" s="32" t="s">
        <v>879</v>
      </c>
      <c r="AL175" s="27"/>
    </row>
    <row r="176" spans="1:38" ht="13.5" customHeight="1" x14ac:dyDescent="0.25">
      <c r="A176" s="3">
        <v>62</v>
      </c>
      <c r="B176" s="60" t="s">
        <v>29</v>
      </c>
      <c r="C176" s="60" t="s">
        <v>780</v>
      </c>
      <c r="D176" s="60" t="s">
        <v>40</v>
      </c>
      <c r="E176" s="60" t="s">
        <v>479</v>
      </c>
      <c r="F176" s="64">
        <v>45972</v>
      </c>
      <c r="G176" s="13">
        <v>46060</v>
      </c>
      <c r="H176" s="31" t="s">
        <v>1828</v>
      </c>
      <c r="I176" s="5">
        <v>73.599999999999994</v>
      </c>
      <c r="J176" s="5" t="s">
        <v>1820</v>
      </c>
      <c r="K176" s="5" t="s">
        <v>659</v>
      </c>
      <c r="L176" s="5" t="s">
        <v>659</v>
      </c>
      <c r="M176" s="5" t="s">
        <v>659</v>
      </c>
      <c r="N176" s="5" t="s">
        <v>659</v>
      </c>
      <c r="O176" s="5" t="s">
        <v>659</v>
      </c>
      <c r="P176" s="5" t="s">
        <v>659</v>
      </c>
      <c r="Q176" s="5" t="s">
        <v>659</v>
      </c>
      <c r="R176" s="5" t="s">
        <v>659</v>
      </c>
      <c r="S176" s="32" t="s">
        <v>659</v>
      </c>
      <c r="T176" s="31" t="s">
        <v>1829</v>
      </c>
      <c r="U176" s="5">
        <v>84.25</v>
      </c>
      <c r="V176" s="5" t="s">
        <v>1140</v>
      </c>
      <c r="W176" s="5" t="s">
        <v>1829</v>
      </c>
      <c r="X176" s="5">
        <v>112.11</v>
      </c>
      <c r="Y176" s="5" t="s">
        <v>196</v>
      </c>
      <c r="Z176" s="5" t="s">
        <v>1830</v>
      </c>
      <c r="AA176" s="5">
        <v>205.9</v>
      </c>
      <c r="AB176" s="5" t="s">
        <v>196</v>
      </c>
      <c r="AC176" s="5" t="s">
        <v>1830</v>
      </c>
      <c r="AD176" s="5">
        <v>388.09</v>
      </c>
      <c r="AE176" s="32" t="s">
        <v>196</v>
      </c>
      <c r="AF176" s="31" t="s">
        <v>1831</v>
      </c>
      <c r="AG176" s="5">
        <v>244.56</v>
      </c>
      <c r="AH176" s="5">
        <v>244.56</v>
      </c>
      <c r="AI176" s="5">
        <v>489.11</v>
      </c>
      <c r="AJ176" s="5">
        <v>505.94</v>
      </c>
      <c r="AK176" s="32" t="s">
        <v>781</v>
      </c>
      <c r="AL176" s="27"/>
    </row>
    <row r="177" spans="1:38" ht="13.5" customHeight="1" x14ac:dyDescent="0.25">
      <c r="A177" s="3">
        <v>62</v>
      </c>
      <c r="B177" s="60"/>
      <c r="C177" s="60"/>
      <c r="D177" s="60"/>
      <c r="E177" s="60"/>
      <c r="F177" s="65"/>
      <c r="G177" s="13">
        <v>46064</v>
      </c>
      <c r="H177" s="31" t="s">
        <v>659</v>
      </c>
      <c r="I177" s="5" t="s">
        <v>659</v>
      </c>
      <c r="J177" s="5" t="s">
        <v>659</v>
      </c>
      <c r="K177" s="5" t="s">
        <v>659</v>
      </c>
      <c r="L177" s="5" t="s">
        <v>659</v>
      </c>
      <c r="M177" s="5" t="s">
        <v>659</v>
      </c>
      <c r="N177" s="5" t="s">
        <v>659</v>
      </c>
      <c r="O177" s="5" t="s">
        <v>659</v>
      </c>
      <c r="P177" s="5" t="s">
        <v>659</v>
      </c>
      <c r="Q177" s="5" t="s">
        <v>659</v>
      </c>
      <c r="R177" s="5" t="s">
        <v>659</v>
      </c>
      <c r="S177" s="32" t="s">
        <v>659</v>
      </c>
      <c r="T177" s="31" t="s">
        <v>1819</v>
      </c>
      <c r="U177" s="5">
        <v>31.59</v>
      </c>
      <c r="V177" s="5" t="s">
        <v>374</v>
      </c>
      <c r="W177" s="5" t="s">
        <v>1819</v>
      </c>
      <c r="X177" s="5">
        <v>95.13</v>
      </c>
      <c r="Y177" s="5" t="s">
        <v>1820</v>
      </c>
      <c r="Z177" s="5" t="s">
        <v>1819</v>
      </c>
      <c r="AA177" s="5">
        <v>145.51</v>
      </c>
      <c r="AB177" s="5" t="s">
        <v>196</v>
      </c>
      <c r="AC177" s="5" t="s">
        <v>1819</v>
      </c>
      <c r="AD177" s="5">
        <v>254.4</v>
      </c>
      <c r="AE177" s="32" t="s">
        <v>196</v>
      </c>
      <c r="AF177" s="31" t="s">
        <v>1832</v>
      </c>
      <c r="AG177" s="5">
        <v>244.56</v>
      </c>
      <c r="AH177" s="5">
        <v>244.56</v>
      </c>
      <c r="AI177" s="5">
        <v>489.11</v>
      </c>
      <c r="AJ177" s="5">
        <v>505.94</v>
      </c>
      <c r="AK177" s="32" t="s">
        <v>781</v>
      </c>
      <c r="AL177" s="27"/>
    </row>
    <row r="178" spans="1:38" ht="13.5" customHeight="1" x14ac:dyDescent="0.25">
      <c r="A178" s="3">
        <v>62</v>
      </c>
      <c r="B178" s="60"/>
      <c r="C178" s="60"/>
      <c r="D178" s="60"/>
      <c r="E178" s="60"/>
      <c r="F178" s="65"/>
      <c r="G178" s="13">
        <v>46068</v>
      </c>
      <c r="H178" s="31" t="s">
        <v>659</v>
      </c>
      <c r="I178" s="5" t="s">
        <v>659</v>
      </c>
      <c r="J178" s="5" t="s">
        <v>659</v>
      </c>
      <c r="K178" s="5" t="s">
        <v>659</v>
      </c>
      <c r="L178" s="5" t="s">
        <v>659</v>
      </c>
      <c r="M178" s="5" t="s">
        <v>659</v>
      </c>
      <c r="N178" s="5" t="s">
        <v>659</v>
      </c>
      <c r="O178" s="5" t="s">
        <v>659</v>
      </c>
      <c r="P178" s="5" t="s">
        <v>659</v>
      </c>
      <c r="Q178" s="5" t="s">
        <v>659</v>
      </c>
      <c r="R178" s="5" t="s">
        <v>659</v>
      </c>
      <c r="S178" s="32" t="s">
        <v>659</v>
      </c>
      <c r="T178" s="31" t="s">
        <v>1819</v>
      </c>
      <c r="U178" s="5">
        <v>27.92</v>
      </c>
      <c r="V178" s="5" t="s">
        <v>374</v>
      </c>
      <c r="W178" s="5" t="s">
        <v>1819</v>
      </c>
      <c r="X178" s="5">
        <v>100.89</v>
      </c>
      <c r="Y178" s="5" t="s">
        <v>1820</v>
      </c>
      <c r="Z178" s="5" t="s">
        <v>1819</v>
      </c>
      <c r="AA178" s="5">
        <v>157.37</v>
      </c>
      <c r="AB178" s="5" t="s">
        <v>196</v>
      </c>
      <c r="AC178" s="5" t="s">
        <v>1819</v>
      </c>
      <c r="AD178" s="5">
        <v>278.12</v>
      </c>
      <c r="AE178" s="32" t="s">
        <v>196</v>
      </c>
      <c r="AF178" s="31" t="s">
        <v>1832</v>
      </c>
      <c r="AG178" s="5">
        <v>244.56</v>
      </c>
      <c r="AH178" s="5">
        <v>244.56</v>
      </c>
      <c r="AI178" s="5">
        <v>489.11</v>
      </c>
      <c r="AJ178" s="5">
        <v>505.94</v>
      </c>
      <c r="AK178" s="32" t="s">
        <v>781</v>
      </c>
      <c r="AL178" s="27"/>
    </row>
    <row r="179" spans="1:38" ht="13.5" customHeight="1" x14ac:dyDescent="0.25">
      <c r="A179" s="3">
        <v>63</v>
      </c>
      <c r="B179" s="60" t="s">
        <v>13</v>
      </c>
      <c r="C179" s="60" t="s">
        <v>242</v>
      </c>
      <c r="D179" s="60" t="s">
        <v>10</v>
      </c>
      <c r="E179" s="60" t="s">
        <v>134</v>
      </c>
      <c r="F179" s="64">
        <v>45968</v>
      </c>
      <c r="G179" s="13">
        <v>46056</v>
      </c>
      <c r="H179" s="31" t="s">
        <v>1417</v>
      </c>
      <c r="I179" s="5">
        <v>92</v>
      </c>
      <c r="J179" s="5" t="s">
        <v>95</v>
      </c>
      <c r="K179" s="5" t="s">
        <v>1417</v>
      </c>
      <c r="L179" s="5">
        <v>92</v>
      </c>
      <c r="M179" s="5" t="s">
        <v>95</v>
      </c>
      <c r="N179" s="5" t="s">
        <v>1418</v>
      </c>
      <c r="O179" s="5">
        <v>250.63</v>
      </c>
      <c r="P179" s="5" t="s">
        <v>174</v>
      </c>
      <c r="Q179" s="5" t="s">
        <v>1419</v>
      </c>
      <c r="R179" s="5">
        <v>606</v>
      </c>
      <c r="S179" s="32" t="s">
        <v>95</v>
      </c>
      <c r="T179" s="31" t="s">
        <v>1399</v>
      </c>
      <c r="U179" s="5">
        <v>273.07</v>
      </c>
      <c r="V179" s="5" t="s">
        <v>825</v>
      </c>
      <c r="W179" s="5" t="s">
        <v>1399</v>
      </c>
      <c r="X179" s="5">
        <v>273.07</v>
      </c>
      <c r="Y179" s="5" t="s">
        <v>825</v>
      </c>
      <c r="Z179" s="5" t="s">
        <v>1416</v>
      </c>
      <c r="AA179" s="5">
        <v>610.63</v>
      </c>
      <c r="AB179" s="5" t="s">
        <v>174</v>
      </c>
      <c r="AC179" s="5" t="s">
        <v>1420</v>
      </c>
      <c r="AD179" s="5">
        <v>1115</v>
      </c>
      <c r="AE179" s="32" t="s">
        <v>95</v>
      </c>
      <c r="AF179" s="35">
        <v>0.3611111111111111</v>
      </c>
      <c r="AG179" s="5">
        <v>40.79</v>
      </c>
      <c r="AH179" s="5">
        <v>40.79</v>
      </c>
      <c r="AI179" s="5">
        <f t="shared" ref="AI179:AI181" si="2">AH179*2</f>
        <v>81.58</v>
      </c>
      <c r="AJ179" s="5">
        <v>81.52</v>
      </c>
      <c r="AK179" s="32" t="s">
        <v>244</v>
      </c>
      <c r="AL179" s="27"/>
    </row>
    <row r="180" spans="1:38" ht="13.5" customHeight="1" x14ac:dyDescent="0.25">
      <c r="A180" s="3">
        <v>63</v>
      </c>
      <c r="B180" s="60"/>
      <c r="C180" s="60"/>
      <c r="D180" s="60"/>
      <c r="E180" s="60"/>
      <c r="F180" s="65"/>
      <c r="G180" s="13">
        <v>46060</v>
      </c>
      <c r="H180" s="31" t="s">
        <v>1421</v>
      </c>
      <c r="I180" s="5">
        <v>92</v>
      </c>
      <c r="J180" s="5" t="s">
        <v>95</v>
      </c>
      <c r="K180" s="5" t="s">
        <v>1421</v>
      </c>
      <c r="L180" s="5">
        <v>92</v>
      </c>
      <c r="M180" s="5" t="s">
        <v>95</v>
      </c>
      <c r="N180" s="5" t="s">
        <v>1408</v>
      </c>
      <c r="O180" s="5">
        <v>300.47000000000003</v>
      </c>
      <c r="P180" s="5" t="s">
        <v>95</v>
      </c>
      <c r="Q180" s="5" t="s">
        <v>1408</v>
      </c>
      <c r="R180" s="5">
        <v>601.94000000000005</v>
      </c>
      <c r="S180" s="32" t="s">
        <v>95</v>
      </c>
      <c r="T180" s="31" t="s">
        <v>1409</v>
      </c>
      <c r="U180" s="5">
        <v>273.07</v>
      </c>
      <c r="V180" s="5" t="s">
        <v>825</v>
      </c>
      <c r="W180" s="5" t="s">
        <v>1409</v>
      </c>
      <c r="X180" s="5">
        <v>273.07</v>
      </c>
      <c r="Y180" s="5" t="s">
        <v>825</v>
      </c>
      <c r="Z180" s="5" t="s">
        <v>1422</v>
      </c>
      <c r="AA180" s="5">
        <v>606.62</v>
      </c>
      <c r="AB180" s="5" t="s">
        <v>174</v>
      </c>
      <c r="AC180" s="5" t="s">
        <v>1415</v>
      </c>
      <c r="AD180" s="5">
        <v>1114</v>
      </c>
      <c r="AE180" s="32" t="s">
        <v>95</v>
      </c>
      <c r="AF180" s="35">
        <v>0.3611111111111111</v>
      </c>
      <c r="AG180" s="5">
        <v>71.92</v>
      </c>
      <c r="AH180" s="5">
        <v>71.92</v>
      </c>
      <c r="AI180" s="5">
        <f t="shared" si="2"/>
        <v>143.84</v>
      </c>
      <c r="AJ180" s="5">
        <v>143.84</v>
      </c>
      <c r="AK180" s="32" t="s">
        <v>244</v>
      </c>
      <c r="AL180" s="27"/>
    </row>
    <row r="181" spans="1:38" ht="13.5" customHeight="1" x14ac:dyDescent="0.25">
      <c r="A181" s="3">
        <v>63</v>
      </c>
      <c r="B181" s="60"/>
      <c r="C181" s="60"/>
      <c r="D181" s="60"/>
      <c r="E181" s="60"/>
      <c r="F181" s="65"/>
      <c r="G181" s="13">
        <v>46064</v>
      </c>
      <c r="H181" s="31" t="s">
        <v>1418</v>
      </c>
      <c r="I181" s="5">
        <v>72</v>
      </c>
      <c r="J181" s="5" t="s">
        <v>1423</v>
      </c>
      <c r="K181" s="5" t="s">
        <v>1418</v>
      </c>
      <c r="L181" s="5">
        <v>104.36</v>
      </c>
      <c r="M181" s="5" t="s">
        <v>1423</v>
      </c>
      <c r="N181" s="5" t="s">
        <v>1424</v>
      </c>
      <c r="O181" s="5">
        <v>257.56</v>
      </c>
      <c r="P181" s="5" t="s">
        <v>95</v>
      </c>
      <c r="Q181" s="5" t="s">
        <v>1424</v>
      </c>
      <c r="R181" s="5">
        <v>646.04</v>
      </c>
      <c r="S181" s="32" t="s">
        <v>95</v>
      </c>
      <c r="T181" s="31" t="s">
        <v>1399</v>
      </c>
      <c r="U181" s="5">
        <v>273.07</v>
      </c>
      <c r="V181" s="5" t="s">
        <v>825</v>
      </c>
      <c r="W181" s="5" t="s">
        <v>1399</v>
      </c>
      <c r="X181" s="5">
        <v>273.07</v>
      </c>
      <c r="Y181" s="5" t="s">
        <v>825</v>
      </c>
      <c r="Z181" s="5" t="s">
        <v>1425</v>
      </c>
      <c r="AA181" s="5">
        <v>606.61</v>
      </c>
      <c r="AB181" s="5" t="s">
        <v>174</v>
      </c>
      <c r="AC181" s="5" t="s">
        <v>1426</v>
      </c>
      <c r="AD181" s="5">
        <v>1115</v>
      </c>
      <c r="AE181" s="32" t="s">
        <v>95</v>
      </c>
      <c r="AF181" s="35">
        <v>0.27777777777777779</v>
      </c>
      <c r="AG181" s="5">
        <v>40.79</v>
      </c>
      <c r="AH181" s="5">
        <v>40.79</v>
      </c>
      <c r="AI181" s="5">
        <f t="shared" si="2"/>
        <v>81.58</v>
      </c>
      <c r="AJ181" s="5">
        <v>81.58</v>
      </c>
      <c r="AK181" s="32" t="s">
        <v>244</v>
      </c>
      <c r="AL181" s="27"/>
    </row>
    <row r="182" spans="1:38" ht="13.5" customHeight="1" x14ac:dyDescent="0.25">
      <c r="A182" s="3">
        <v>64</v>
      </c>
      <c r="B182" s="60" t="s">
        <v>25</v>
      </c>
      <c r="C182" s="60" t="s">
        <v>182</v>
      </c>
      <c r="D182" s="60" t="s">
        <v>26</v>
      </c>
      <c r="E182" s="60" t="s">
        <v>183</v>
      </c>
      <c r="F182" s="64">
        <v>45936</v>
      </c>
      <c r="G182" s="13">
        <v>46024</v>
      </c>
      <c r="H182" s="31" t="s">
        <v>659</v>
      </c>
      <c r="I182" s="5" t="s">
        <v>659</v>
      </c>
      <c r="J182" s="5" t="s">
        <v>659</v>
      </c>
      <c r="K182" s="5" t="s">
        <v>659</v>
      </c>
      <c r="L182" s="5" t="s">
        <v>659</v>
      </c>
      <c r="M182" s="5" t="s">
        <v>659</v>
      </c>
      <c r="N182" s="5" t="s">
        <v>659</v>
      </c>
      <c r="O182" s="5" t="s">
        <v>659</v>
      </c>
      <c r="P182" s="5" t="s">
        <v>659</v>
      </c>
      <c r="Q182" s="5" t="s">
        <v>659</v>
      </c>
      <c r="R182" s="5" t="s">
        <v>659</v>
      </c>
      <c r="S182" s="32" t="s">
        <v>659</v>
      </c>
      <c r="T182" s="31" t="s">
        <v>1109</v>
      </c>
      <c r="U182" s="5">
        <v>72</v>
      </c>
      <c r="V182" s="5" t="s">
        <v>184</v>
      </c>
      <c r="W182" s="5" t="s">
        <v>1109</v>
      </c>
      <c r="X182" s="5">
        <v>72</v>
      </c>
      <c r="Y182" s="5" t="s">
        <v>184</v>
      </c>
      <c r="Z182" s="5" t="s">
        <v>1109</v>
      </c>
      <c r="AA182" s="5">
        <v>172</v>
      </c>
      <c r="AB182" s="5" t="s">
        <v>184</v>
      </c>
      <c r="AC182" s="5" t="s">
        <v>1109</v>
      </c>
      <c r="AD182" s="5">
        <v>383</v>
      </c>
      <c r="AE182" s="32" t="s">
        <v>184</v>
      </c>
      <c r="AF182" s="31" t="s">
        <v>1043</v>
      </c>
      <c r="AG182" s="5">
        <v>26.5</v>
      </c>
      <c r="AH182" s="5">
        <v>26.5</v>
      </c>
      <c r="AI182" s="5">
        <v>53</v>
      </c>
      <c r="AJ182" s="5">
        <v>106</v>
      </c>
      <c r="AK182" s="32" t="s">
        <v>1108</v>
      </c>
      <c r="AL182" s="27" t="s">
        <v>1042</v>
      </c>
    </row>
    <row r="183" spans="1:38" ht="13.5" customHeight="1" x14ac:dyDescent="0.25">
      <c r="A183" s="3">
        <v>64</v>
      </c>
      <c r="B183" s="60"/>
      <c r="C183" s="60"/>
      <c r="D183" s="60"/>
      <c r="E183" s="60"/>
      <c r="F183" s="65"/>
      <c r="G183" s="13">
        <v>46028</v>
      </c>
      <c r="H183" s="31" t="s">
        <v>659</v>
      </c>
      <c r="I183" s="5" t="s">
        <v>659</v>
      </c>
      <c r="J183" s="5" t="s">
        <v>659</v>
      </c>
      <c r="K183" s="5" t="s">
        <v>659</v>
      </c>
      <c r="L183" s="5" t="s">
        <v>659</v>
      </c>
      <c r="M183" s="5" t="s">
        <v>659</v>
      </c>
      <c r="N183" s="5" t="s">
        <v>659</v>
      </c>
      <c r="O183" s="5" t="s">
        <v>659</v>
      </c>
      <c r="P183" s="5" t="s">
        <v>659</v>
      </c>
      <c r="Q183" s="5" t="s">
        <v>659</v>
      </c>
      <c r="R183" s="5" t="s">
        <v>659</v>
      </c>
      <c r="S183" s="32" t="s">
        <v>659</v>
      </c>
      <c r="T183" s="31" t="s">
        <v>1107</v>
      </c>
      <c r="U183" s="5">
        <v>37</v>
      </c>
      <c r="V183" s="5" t="s">
        <v>184</v>
      </c>
      <c r="W183" s="5" t="s">
        <v>1107</v>
      </c>
      <c r="X183" s="5">
        <v>37</v>
      </c>
      <c r="Y183" s="5" t="s">
        <v>184</v>
      </c>
      <c r="Z183" s="5" t="s">
        <v>1107</v>
      </c>
      <c r="AA183" s="5">
        <v>101</v>
      </c>
      <c r="AB183" s="5" t="s">
        <v>184</v>
      </c>
      <c r="AC183" s="5" t="s">
        <v>1107</v>
      </c>
      <c r="AD183" s="5">
        <v>254</v>
      </c>
      <c r="AE183" s="32" t="s">
        <v>184</v>
      </c>
      <c r="AF183" s="31" t="s">
        <v>1043</v>
      </c>
      <c r="AG183" s="5">
        <v>26.5</v>
      </c>
      <c r="AH183" s="5">
        <v>26.5</v>
      </c>
      <c r="AI183" s="5">
        <v>53</v>
      </c>
      <c r="AJ183" s="5">
        <v>106</v>
      </c>
      <c r="AK183" s="32" t="s">
        <v>1108</v>
      </c>
      <c r="AL183" s="27" t="s">
        <v>1042</v>
      </c>
    </row>
    <row r="184" spans="1:38" ht="13.5" customHeight="1" x14ac:dyDescent="0.25">
      <c r="A184" s="3">
        <v>64</v>
      </c>
      <c r="B184" s="60"/>
      <c r="C184" s="60"/>
      <c r="D184" s="60"/>
      <c r="E184" s="60"/>
      <c r="F184" s="65"/>
      <c r="G184" s="13">
        <v>46032</v>
      </c>
      <c r="H184" s="31" t="s">
        <v>659</v>
      </c>
      <c r="I184" s="5" t="s">
        <v>659</v>
      </c>
      <c r="J184" s="5" t="s">
        <v>659</v>
      </c>
      <c r="K184" s="5" t="s">
        <v>659</v>
      </c>
      <c r="L184" s="5" t="s">
        <v>659</v>
      </c>
      <c r="M184" s="5" t="s">
        <v>659</v>
      </c>
      <c r="N184" s="5" t="s">
        <v>659</v>
      </c>
      <c r="O184" s="5" t="s">
        <v>659</v>
      </c>
      <c r="P184" s="5" t="s">
        <v>659</v>
      </c>
      <c r="Q184" s="5" t="s">
        <v>659</v>
      </c>
      <c r="R184" s="5" t="s">
        <v>659</v>
      </c>
      <c r="S184" s="32" t="s">
        <v>659</v>
      </c>
      <c r="T184" s="31" t="s">
        <v>1110</v>
      </c>
      <c r="U184" s="5">
        <v>37</v>
      </c>
      <c r="V184" s="5" t="s">
        <v>184</v>
      </c>
      <c r="W184" s="5" t="s">
        <v>1110</v>
      </c>
      <c r="X184" s="5">
        <v>37</v>
      </c>
      <c r="Y184" s="5" t="s">
        <v>184</v>
      </c>
      <c r="Z184" s="5" t="s">
        <v>1110</v>
      </c>
      <c r="AA184" s="5">
        <v>101</v>
      </c>
      <c r="AB184" s="5" t="s">
        <v>184</v>
      </c>
      <c r="AC184" s="5" t="s">
        <v>1110</v>
      </c>
      <c r="AD184" s="5">
        <v>254</v>
      </c>
      <c r="AE184" s="32" t="s">
        <v>184</v>
      </c>
      <c r="AF184" s="31" t="s">
        <v>1043</v>
      </c>
      <c r="AG184" s="5">
        <v>26.5</v>
      </c>
      <c r="AH184" s="5">
        <v>26.5</v>
      </c>
      <c r="AI184" s="5">
        <v>53</v>
      </c>
      <c r="AJ184" s="5">
        <v>106</v>
      </c>
      <c r="AK184" s="32" t="s">
        <v>1108</v>
      </c>
      <c r="AL184" s="27" t="s">
        <v>1042</v>
      </c>
    </row>
    <row r="185" spans="1:38" ht="13.5" customHeight="1" x14ac:dyDescent="0.25">
      <c r="A185" s="3">
        <v>65</v>
      </c>
      <c r="B185" s="60" t="s">
        <v>18</v>
      </c>
      <c r="C185" s="60" t="s">
        <v>899</v>
      </c>
      <c r="D185" s="60" t="s">
        <v>20</v>
      </c>
      <c r="E185" s="60" t="s">
        <v>179</v>
      </c>
      <c r="F185" s="64">
        <v>45934</v>
      </c>
      <c r="G185" s="13">
        <v>46022</v>
      </c>
      <c r="H185" s="31" t="s">
        <v>659</v>
      </c>
      <c r="I185" s="5" t="s">
        <v>659</v>
      </c>
      <c r="J185" s="5" t="s">
        <v>659</v>
      </c>
      <c r="K185" s="5" t="s">
        <v>659</v>
      </c>
      <c r="L185" s="5" t="s">
        <v>659</v>
      </c>
      <c r="M185" s="5" t="s">
        <v>659</v>
      </c>
      <c r="N185" s="5" t="s">
        <v>659</v>
      </c>
      <c r="O185" s="5" t="s">
        <v>659</v>
      </c>
      <c r="P185" s="5" t="s">
        <v>659</v>
      </c>
      <c r="Q185" s="5" t="s">
        <v>524</v>
      </c>
      <c r="R185" s="5" t="s">
        <v>565</v>
      </c>
      <c r="S185" s="32" t="s">
        <v>304</v>
      </c>
      <c r="T185" s="31" t="s">
        <v>524</v>
      </c>
      <c r="U185" s="5">
        <v>59.39</v>
      </c>
      <c r="V185" s="5" t="s">
        <v>304</v>
      </c>
      <c r="W185" s="5" t="s">
        <v>524</v>
      </c>
      <c r="X185" s="5">
        <v>59.39</v>
      </c>
      <c r="Y185" s="5" t="s">
        <v>304</v>
      </c>
      <c r="Z185" s="5" t="s">
        <v>524</v>
      </c>
      <c r="AA185" s="5">
        <v>174.22</v>
      </c>
      <c r="AB185" s="5" t="s">
        <v>304</v>
      </c>
      <c r="AC185" s="5" t="s">
        <v>524</v>
      </c>
      <c r="AD185" s="5" t="s">
        <v>565</v>
      </c>
      <c r="AE185" s="32" t="s">
        <v>304</v>
      </c>
      <c r="AF185" s="31" t="s">
        <v>566</v>
      </c>
      <c r="AG185" s="5">
        <v>86</v>
      </c>
      <c r="AH185" s="5">
        <v>86</v>
      </c>
      <c r="AI185" s="5">
        <v>172</v>
      </c>
      <c r="AJ185" s="5">
        <v>266</v>
      </c>
      <c r="AK185" s="32" t="s">
        <v>494</v>
      </c>
      <c r="AL185" s="27"/>
    </row>
    <row r="186" spans="1:38" ht="13.5" customHeight="1" x14ac:dyDescent="0.25">
      <c r="A186" s="3">
        <v>65</v>
      </c>
      <c r="B186" s="60"/>
      <c r="C186" s="60"/>
      <c r="D186" s="60"/>
      <c r="E186" s="60"/>
      <c r="F186" s="65"/>
      <c r="G186" s="13">
        <v>46026</v>
      </c>
      <c r="H186" s="31" t="s">
        <v>659</v>
      </c>
      <c r="I186" s="5" t="s">
        <v>659</v>
      </c>
      <c r="J186" s="5" t="s">
        <v>659</v>
      </c>
      <c r="K186" s="5" t="s">
        <v>659</v>
      </c>
      <c r="L186" s="5" t="s">
        <v>659</v>
      </c>
      <c r="M186" s="5" t="s">
        <v>659</v>
      </c>
      <c r="N186" s="5" t="s">
        <v>659</v>
      </c>
      <c r="O186" s="5" t="s">
        <v>659</v>
      </c>
      <c r="P186" s="5" t="s">
        <v>659</v>
      </c>
      <c r="Q186" s="5" t="s">
        <v>522</v>
      </c>
      <c r="R186" s="5" t="s">
        <v>565</v>
      </c>
      <c r="S186" s="32" t="s">
        <v>304</v>
      </c>
      <c r="T186" s="31" t="s">
        <v>522</v>
      </c>
      <c r="U186" s="5">
        <v>59.99</v>
      </c>
      <c r="V186" s="5" t="s">
        <v>304</v>
      </c>
      <c r="W186" s="5" t="s">
        <v>522</v>
      </c>
      <c r="X186" s="5">
        <v>59.99</v>
      </c>
      <c r="Y186" s="5" t="s">
        <v>304</v>
      </c>
      <c r="Z186" s="5" t="s">
        <v>522</v>
      </c>
      <c r="AA186" s="5">
        <v>175.98</v>
      </c>
      <c r="AB186" s="5" t="s">
        <v>304</v>
      </c>
      <c r="AC186" s="5" t="s">
        <v>522</v>
      </c>
      <c r="AD186" s="5" t="s">
        <v>565</v>
      </c>
      <c r="AE186" s="32" t="s">
        <v>304</v>
      </c>
      <c r="AF186" s="31" t="s">
        <v>523</v>
      </c>
      <c r="AG186" s="5">
        <v>86</v>
      </c>
      <c r="AH186" s="5">
        <v>86</v>
      </c>
      <c r="AI186" s="5">
        <v>172</v>
      </c>
      <c r="AJ186" s="5">
        <v>266</v>
      </c>
      <c r="AK186" s="32" t="s">
        <v>494</v>
      </c>
      <c r="AL186" s="27"/>
    </row>
    <row r="187" spans="1:38" ht="13.5" customHeight="1" x14ac:dyDescent="0.25">
      <c r="A187" s="3">
        <v>65</v>
      </c>
      <c r="B187" s="60"/>
      <c r="C187" s="60"/>
      <c r="D187" s="60"/>
      <c r="E187" s="60"/>
      <c r="F187" s="65"/>
      <c r="G187" s="13">
        <v>46030</v>
      </c>
      <c r="H187" s="31" t="s">
        <v>659</v>
      </c>
      <c r="I187" s="5" t="s">
        <v>659</v>
      </c>
      <c r="J187" s="5" t="s">
        <v>659</v>
      </c>
      <c r="K187" s="5" t="s">
        <v>659</v>
      </c>
      <c r="L187" s="5" t="s">
        <v>659</v>
      </c>
      <c r="M187" s="5" t="s">
        <v>659</v>
      </c>
      <c r="N187" s="5" t="s">
        <v>659</v>
      </c>
      <c r="O187" s="5" t="s">
        <v>659</v>
      </c>
      <c r="P187" s="5" t="s">
        <v>659</v>
      </c>
      <c r="Q187" s="5" t="s">
        <v>659</v>
      </c>
      <c r="R187" s="5" t="s">
        <v>659</v>
      </c>
      <c r="S187" s="32" t="s">
        <v>659</v>
      </c>
      <c r="T187" s="31" t="s">
        <v>491</v>
      </c>
      <c r="U187" s="5">
        <v>59.99</v>
      </c>
      <c r="V187" s="5" t="s">
        <v>304</v>
      </c>
      <c r="W187" s="5" t="s">
        <v>491</v>
      </c>
      <c r="X187" s="5">
        <v>59.99</v>
      </c>
      <c r="Y187" s="5" t="s">
        <v>304</v>
      </c>
      <c r="Z187" s="5" t="s">
        <v>491</v>
      </c>
      <c r="AA187" s="5">
        <v>152.24</v>
      </c>
      <c r="AB187" s="5" t="s">
        <v>304</v>
      </c>
      <c r="AC187" s="5" t="s">
        <v>491</v>
      </c>
      <c r="AD187" s="5">
        <v>268.49</v>
      </c>
      <c r="AE187" s="32" t="s">
        <v>304</v>
      </c>
      <c r="AF187" s="31" t="s">
        <v>523</v>
      </c>
      <c r="AG187" s="5">
        <v>58</v>
      </c>
      <c r="AH187" s="5">
        <v>58</v>
      </c>
      <c r="AI187" s="5">
        <v>116</v>
      </c>
      <c r="AJ187" s="5">
        <v>196</v>
      </c>
      <c r="AK187" s="32" t="s">
        <v>494</v>
      </c>
      <c r="AL187" s="27"/>
    </row>
    <row r="188" spans="1:38" ht="13.5" customHeight="1" x14ac:dyDescent="0.25">
      <c r="A188" s="3">
        <v>66</v>
      </c>
      <c r="B188" s="60" t="s">
        <v>28</v>
      </c>
      <c r="C188" s="60" t="s">
        <v>398</v>
      </c>
      <c r="D188" s="60" t="s">
        <v>20</v>
      </c>
      <c r="E188" s="60" t="s">
        <v>179</v>
      </c>
      <c r="F188" s="64">
        <v>45979</v>
      </c>
      <c r="G188" s="13">
        <v>46067</v>
      </c>
      <c r="H188" s="31" t="s">
        <v>659</v>
      </c>
      <c r="I188" s="5" t="s">
        <v>659</v>
      </c>
      <c r="J188" s="5" t="s">
        <v>659</v>
      </c>
      <c r="K188" s="5" t="s">
        <v>659</v>
      </c>
      <c r="L188" s="5" t="s">
        <v>659</v>
      </c>
      <c r="M188" s="5" t="s">
        <v>659</v>
      </c>
      <c r="N188" s="5" t="s">
        <v>659</v>
      </c>
      <c r="O188" s="5" t="s">
        <v>659</v>
      </c>
      <c r="P188" s="5" t="s">
        <v>659</v>
      </c>
      <c r="Q188" s="5" t="s">
        <v>659</v>
      </c>
      <c r="R188" s="5" t="s">
        <v>659</v>
      </c>
      <c r="S188" s="32" t="s">
        <v>659</v>
      </c>
      <c r="T188" s="31" t="s">
        <v>1646</v>
      </c>
      <c r="U188" s="5">
        <v>25.99</v>
      </c>
      <c r="V188" s="5" t="s">
        <v>95</v>
      </c>
      <c r="W188" s="5" t="s">
        <v>1646</v>
      </c>
      <c r="X188" s="5">
        <v>46.14</v>
      </c>
      <c r="Y188" s="5" t="s">
        <v>95</v>
      </c>
      <c r="Z188" s="5" t="s">
        <v>1646</v>
      </c>
      <c r="AA188" s="5">
        <v>84.82</v>
      </c>
      <c r="AB188" s="5" t="s">
        <v>95</v>
      </c>
      <c r="AC188" s="5" t="s">
        <v>1648</v>
      </c>
      <c r="AD188" s="5">
        <v>239.94</v>
      </c>
      <c r="AE188" s="32" t="s">
        <v>95</v>
      </c>
      <c r="AF188" s="35" t="s">
        <v>304</v>
      </c>
      <c r="AG188" s="5" t="s">
        <v>115</v>
      </c>
      <c r="AH188" s="5" t="s">
        <v>115</v>
      </c>
      <c r="AI188" s="5" t="s">
        <v>115</v>
      </c>
      <c r="AJ188" s="5" t="s">
        <v>115</v>
      </c>
      <c r="AK188" s="32" t="s">
        <v>1643</v>
      </c>
      <c r="AL188" s="27" t="s">
        <v>1645</v>
      </c>
    </row>
    <row r="189" spans="1:38" ht="13.5" customHeight="1" x14ac:dyDescent="0.25">
      <c r="A189" s="3">
        <v>66</v>
      </c>
      <c r="B189" s="60"/>
      <c r="C189" s="60"/>
      <c r="D189" s="60"/>
      <c r="E189" s="60"/>
      <c r="F189" s="65"/>
      <c r="G189" s="13">
        <v>45706</v>
      </c>
      <c r="H189" s="31" t="s">
        <v>659</v>
      </c>
      <c r="I189" s="5" t="s">
        <v>659</v>
      </c>
      <c r="J189" s="5" t="s">
        <v>659</v>
      </c>
      <c r="K189" s="5" t="s">
        <v>659</v>
      </c>
      <c r="L189" s="5" t="s">
        <v>659</v>
      </c>
      <c r="M189" s="5" t="s">
        <v>659</v>
      </c>
      <c r="N189" s="5" t="s">
        <v>659</v>
      </c>
      <c r="O189" s="5" t="s">
        <v>659</v>
      </c>
      <c r="P189" s="5" t="s">
        <v>659</v>
      </c>
      <c r="Q189" s="5" t="s">
        <v>659</v>
      </c>
      <c r="R189" s="5" t="s">
        <v>659</v>
      </c>
      <c r="S189" s="32" t="s">
        <v>659</v>
      </c>
      <c r="T189" s="31" t="s">
        <v>1639</v>
      </c>
      <c r="U189" s="5">
        <v>30.99</v>
      </c>
      <c r="V189" s="5" t="s">
        <v>95</v>
      </c>
      <c r="W189" s="5" t="s">
        <v>1639</v>
      </c>
      <c r="X189" s="5">
        <v>51.79</v>
      </c>
      <c r="Y189" s="5" t="s">
        <v>95</v>
      </c>
      <c r="Z189" s="5" t="s">
        <v>1639</v>
      </c>
      <c r="AA189" s="5">
        <v>95.47</v>
      </c>
      <c r="AB189" s="5" t="s">
        <v>95</v>
      </c>
      <c r="AC189" s="5" t="s">
        <v>1647</v>
      </c>
      <c r="AD189" s="5">
        <v>449</v>
      </c>
      <c r="AE189" s="32" t="s">
        <v>95</v>
      </c>
      <c r="AF189" s="44" t="s">
        <v>1642</v>
      </c>
      <c r="AG189" s="5">
        <v>165.45</v>
      </c>
      <c r="AH189" s="5">
        <v>165.45</v>
      </c>
      <c r="AI189" s="5">
        <v>330.9</v>
      </c>
      <c r="AJ189" s="5">
        <v>526.6</v>
      </c>
      <c r="AK189" s="32" t="s">
        <v>1643</v>
      </c>
      <c r="AL189" s="27"/>
    </row>
    <row r="190" spans="1:38" ht="13.5" customHeight="1" x14ac:dyDescent="0.25">
      <c r="A190" s="3">
        <v>66</v>
      </c>
      <c r="B190" s="60"/>
      <c r="C190" s="60"/>
      <c r="D190" s="60"/>
      <c r="E190" s="60"/>
      <c r="F190" s="65"/>
      <c r="G190" s="13">
        <v>46075</v>
      </c>
      <c r="H190" s="31" t="s">
        <v>659</v>
      </c>
      <c r="I190" s="5" t="s">
        <v>659</v>
      </c>
      <c r="J190" s="5" t="s">
        <v>659</v>
      </c>
      <c r="K190" s="5" t="s">
        <v>659</v>
      </c>
      <c r="L190" s="5" t="s">
        <v>659</v>
      </c>
      <c r="M190" s="5" t="s">
        <v>659</v>
      </c>
      <c r="N190" s="5" t="s">
        <v>659</v>
      </c>
      <c r="O190" s="5" t="s">
        <v>659</v>
      </c>
      <c r="P190" s="5" t="s">
        <v>659</v>
      </c>
      <c r="Q190" s="5" t="s">
        <v>659</v>
      </c>
      <c r="R190" s="5" t="s">
        <v>659</v>
      </c>
      <c r="S190" s="32" t="s">
        <v>659</v>
      </c>
      <c r="T190" s="31" t="s">
        <v>1639</v>
      </c>
      <c r="U190" s="5">
        <v>58.99</v>
      </c>
      <c r="V190" s="5" t="s">
        <v>95</v>
      </c>
      <c r="W190" s="5" t="s">
        <v>1639</v>
      </c>
      <c r="X190" s="5">
        <v>81.09</v>
      </c>
      <c r="Y190" s="5" t="s">
        <v>95</v>
      </c>
      <c r="Z190" s="5" t="s">
        <v>1639</v>
      </c>
      <c r="AA190" s="5">
        <v>150.82</v>
      </c>
      <c r="AB190" s="5" t="s">
        <v>95</v>
      </c>
      <c r="AC190" s="5" t="s">
        <v>1649</v>
      </c>
      <c r="AD190" s="5">
        <v>750</v>
      </c>
      <c r="AE190" s="32" t="s">
        <v>95</v>
      </c>
      <c r="AF190" s="35" t="s">
        <v>304</v>
      </c>
      <c r="AG190" s="5" t="s">
        <v>115</v>
      </c>
      <c r="AH190" s="5" t="s">
        <v>115</v>
      </c>
      <c r="AI190" s="5" t="s">
        <v>115</v>
      </c>
      <c r="AJ190" s="5" t="s">
        <v>115</v>
      </c>
      <c r="AK190" s="32" t="s">
        <v>1643</v>
      </c>
      <c r="AL190" s="27" t="s">
        <v>1645</v>
      </c>
    </row>
    <row r="191" spans="1:38" ht="13.5" customHeight="1" x14ac:dyDescent="0.25">
      <c r="A191" s="3">
        <v>67</v>
      </c>
      <c r="B191" s="60" t="s">
        <v>72</v>
      </c>
      <c r="C191" s="60" t="s">
        <v>319</v>
      </c>
      <c r="D191" s="60" t="s">
        <v>42</v>
      </c>
      <c r="E191" s="60" t="s">
        <v>1516</v>
      </c>
      <c r="F191" s="64">
        <v>45983</v>
      </c>
      <c r="G191" s="13">
        <v>46071</v>
      </c>
      <c r="H191" s="31" t="s">
        <v>1692</v>
      </c>
      <c r="I191" s="5">
        <v>62</v>
      </c>
      <c r="J191" s="5" t="s">
        <v>288</v>
      </c>
      <c r="K191" s="5" t="s">
        <v>1692</v>
      </c>
      <c r="L191" s="5">
        <v>80</v>
      </c>
      <c r="M191" s="5" t="s">
        <v>288</v>
      </c>
      <c r="N191" s="5" t="s">
        <v>1693</v>
      </c>
      <c r="O191" s="5">
        <v>162.19999999999999</v>
      </c>
      <c r="P191" s="5" t="s">
        <v>288</v>
      </c>
      <c r="Q191" s="15" t="s">
        <v>1687</v>
      </c>
      <c r="R191" s="5">
        <v>515</v>
      </c>
      <c r="S191" s="32" t="s">
        <v>96</v>
      </c>
      <c r="T191" s="31" t="s">
        <v>115</v>
      </c>
      <c r="U191" s="5" t="s">
        <v>115</v>
      </c>
      <c r="V191" s="5" t="s">
        <v>115</v>
      </c>
      <c r="W191" s="5" t="s">
        <v>115</v>
      </c>
      <c r="X191" s="5" t="s">
        <v>115</v>
      </c>
      <c r="Y191" s="5" t="s">
        <v>115</v>
      </c>
      <c r="Z191" s="5" t="s">
        <v>115</v>
      </c>
      <c r="AA191" s="5" t="s">
        <v>115</v>
      </c>
      <c r="AB191" s="5" t="s">
        <v>115</v>
      </c>
      <c r="AC191" s="5" t="s">
        <v>115</v>
      </c>
      <c r="AD191" s="5" t="s">
        <v>115</v>
      </c>
      <c r="AE191" s="32" t="s">
        <v>115</v>
      </c>
      <c r="AF191" s="35">
        <v>0.95902777777777781</v>
      </c>
      <c r="AG191" s="5">
        <v>76.06</v>
      </c>
      <c r="AH191" s="5">
        <v>76.06</v>
      </c>
      <c r="AI191" s="5">
        <f t="shared" ref="AI191:AI193" si="3">AH191*2</f>
        <v>152.12</v>
      </c>
      <c r="AJ191" s="5">
        <v>262.58</v>
      </c>
      <c r="AK191" s="32" t="s">
        <v>324</v>
      </c>
      <c r="AL191" s="27" t="s">
        <v>1700</v>
      </c>
    </row>
    <row r="192" spans="1:38" ht="13.5" customHeight="1" x14ac:dyDescent="0.25">
      <c r="A192" s="3">
        <v>67</v>
      </c>
      <c r="B192" s="60"/>
      <c r="C192" s="60"/>
      <c r="D192" s="60"/>
      <c r="E192" s="60"/>
      <c r="F192" s="65"/>
      <c r="G192" s="13">
        <v>46075</v>
      </c>
      <c r="H192" s="33" t="s">
        <v>1694</v>
      </c>
      <c r="I192" s="5">
        <v>90.99</v>
      </c>
      <c r="J192" s="5" t="s">
        <v>88</v>
      </c>
      <c r="K192" s="15" t="s">
        <v>1694</v>
      </c>
      <c r="L192" s="5">
        <v>164.99</v>
      </c>
      <c r="M192" s="5" t="s">
        <v>88</v>
      </c>
      <c r="N192" s="15" t="s">
        <v>1695</v>
      </c>
      <c r="O192" s="5">
        <v>185.6</v>
      </c>
      <c r="P192" s="5" t="s">
        <v>1503</v>
      </c>
      <c r="Q192" s="15" t="s">
        <v>1696</v>
      </c>
      <c r="R192" s="5">
        <v>515</v>
      </c>
      <c r="S192" s="32" t="s">
        <v>96</v>
      </c>
      <c r="T192" s="31" t="s">
        <v>1697</v>
      </c>
      <c r="U192" s="5">
        <v>118</v>
      </c>
      <c r="V192" s="5" t="s">
        <v>327</v>
      </c>
      <c r="W192" s="5" t="s">
        <v>1697</v>
      </c>
      <c r="X192" s="5">
        <v>177</v>
      </c>
      <c r="Y192" s="5" t="s">
        <v>327</v>
      </c>
      <c r="Z192" s="15" t="s">
        <v>1697</v>
      </c>
      <c r="AA192" s="5">
        <v>362.94</v>
      </c>
      <c r="AB192" s="5" t="s">
        <v>825</v>
      </c>
      <c r="AC192" s="15" t="s">
        <v>1684</v>
      </c>
      <c r="AD192" s="5">
        <v>795.88</v>
      </c>
      <c r="AE192" s="32" t="s">
        <v>825</v>
      </c>
      <c r="AF192" s="35">
        <v>0.95902777777777781</v>
      </c>
      <c r="AG192" s="5">
        <v>89.95</v>
      </c>
      <c r="AH192" s="5">
        <v>89.95</v>
      </c>
      <c r="AI192" s="5">
        <f t="shared" si="3"/>
        <v>179.9</v>
      </c>
      <c r="AJ192" s="5">
        <v>300.61</v>
      </c>
      <c r="AK192" s="32" t="s">
        <v>324</v>
      </c>
      <c r="AL192" s="27"/>
    </row>
    <row r="193" spans="1:38" ht="13.5" customHeight="1" x14ac:dyDescent="0.25">
      <c r="A193" s="3">
        <v>67</v>
      </c>
      <c r="B193" s="60"/>
      <c r="C193" s="60"/>
      <c r="D193" s="60"/>
      <c r="E193" s="60"/>
      <c r="F193" s="65"/>
      <c r="G193" s="13">
        <v>46079</v>
      </c>
      <c r="H193" s="31">
        <v>0</v>
      </c>
      <c r="I193" s="5" t="s">
        <v>659</v>
      </c>
      <c r="J193" s="5">
        <v>0</v>
      </c>
      <c r="K193" s="15" t="s">
        <v>1698</v>
      </c>
      <c r="L193" s="5">
        <v>84</v>
      </c>
      <c r="M193" s="5" t="s">
        <v>1501</v>
      </c>
      <c r="N193" s="15" t="s">
        <v>1698</v>
      </c>
      <c r="O193" s="5">
        <v>237.46</v>
      </c>
      <c r="P193" s="5" t="s">
        <v>825</v>
      </c>
      <c r="Q193" s="15" t="s">
        <v>1696</v>
      </c>
      <c r="R193" s="5">
        <v>515</v>
      </c>
      <c r="S193" s="32" t="s">
        <v>96</v>
      </c>
      <c r="T193" s="33" t="s">
        <v>1699</v>
      </c>
      <c r="U193" s="5">
        <v>84</v>
      </c>
      <c r="V193" s="5" t="s">
        <v>95</v>
      </c>
      <c r="W193" s="5" t="s">
        <v>1684</v>
      </c>
      <c r="X193" s="5">
        <v>177</v>
      </c>
      <c r="Y193" s="5" t="s">
        <v>327</v>
      </c>
      <c r="Z193" s="15" t="s">
        <v>1684</v>
      </c>
      <c r="AA193" s="5">
        <v>362.94</v>
      </c>
      <c r="AB193" s="5" t="s">
        <v>825</v>
      </c>
      <c r="AC193" s="15" t="s">
        <v>1697</v>
      </c>
      <c r="AD193" s="5">
        <v>795.88</v>
      </c>
      <c r="AE193" s="32" t="s">
        <v>825</v>
      </c>
      <c r="AF193" s="35">
        <v>0.95902777777777781</v>
      </c>
      <c r="AG193" s="5">
        <v>76.06</v>
      </c>
      <c r="AH193" s="5">
        <v>76.06</v>
      </c>
      <c r="AI193" s="5">
        <f t="shared" si="3"/>
        <v>152.12</v>
      </c>
      <c r="AJ193" s="5">
        <v>231.1</v>
      </c>
      <c r="AK193" s="32" t="s">
        <v>324</v>
      </c>
      <c r="AL193" s="27"/>
    </row>
    <row r="194" spans="1:38" ht="13.5" customHeight="1" x14ac:dyDescent="0.25">
      <c r="A194" s="3">
        <v>68</v>
      </c>
      <c r="B194" s="60" t="s">
        <v>42</v>
      </c>
      <c r="C194" s="60" t="s">
        <v>1516</v>
      </c>
      <c r="D194" s="60" t="s">
        <v>70</v>
      </c>
      <c r="E194" s="60" t="s">
        <v>319</v>
      </c>
      <c r="F194" s="64">
        <v>45964</v>
      </c>
      <c r="G194" s="13">
        <v>46052</v>
      </c>
      <c r="H194" s="31" t="s">
        <v>1520</v>
      </c>
      <c r="I194" s="5">
        <v>73.989999999999995</v>
      </c>
      <c r="J194" s="5" t="s">
        <v>401</v>
      </c>
      <c r="K194" s="5" t="s">
        <v>1520</v>
      </c>
      <c r="L194" s="5">
        <v>131.47</v>
      </c>
      <c r="M194" s="5" t="s">
        <v>1519</v>
      </c>
      <c r="N194" s="5" t="s">
        <v>1520</v>
      </c>
      <c r="O194" s="5">
        <v>193.98</v>
      </c>
      <c r="P194" s="5" t="s">
        <v>418</v>
      </c>
      <c r="Q194" s="5" t="s">
        <v>1520</v>
      </c>
      <c r="R194" s="5">
        <v>395.97</v>
      </c>
      <c r="S194" s="32" t="s">
        <v>418</v>
      </c>
      <c r="T194" s="31" t="s">
        <v>115</v>
      </c>
      <c r="U194" s="5" t="s">
        <v>115</v>
      </c>
      <c r="V194" s="5" t="s">
        <v>115</v>
      </c>
      <c r="W194" s="5" t="s">
        <v>115</v>
      </c>
      <c r="X194" s="5" t="s">
        <v>115</v>
      </c>
      <c r="Y194" s="5" t="s">
        <v>115</v>
      </c>
      <c r="Z194" s="5" t="s">
        <v>115</v>
      </c>
      <c r="AA194" s="5" t="s">
        <v>115</v>
      </c>
      <c r="AB194" s="5" t="s">
        <v>115</v>
      </c>
      <c r="AC194" s="5" t="s">
        <v>115</v>
      </c>
      <c r="AD194" s="5" t="s">
        <v>115</v>
      </c>
      <c r="AE194" s="32" t="s">
        <v>115</v>
      </c>
      <c r="AF194" s="31" t="s">
        <v>1527</v>
      </c>
      <c r="AG194" s="5">
        <v>63.94</v>
      </c>
      <c r="AH194" s="5">
        <v>63.94</v>
      </c>
      <c r="AI194" s="5">
        <v>127.88</v>
      </c>
      <c r="AJ194" s="5">
        <v>147.02000000000001</v>
      </c>
      <c r="AK194" s="32" t="s">
        <v>1517</v>
      </c>
      <c r="AL194" s="27" t="s">
        <v>1522</v>
      </c>
    </row>
    <row r="195" spans="1:38" ht="13.5" customHeight="1" x14ac:dyDescent="0.25">
      <c r="A195" s="3">
        <v>68</v>
      </c>
      <c r="B195" s="60"/>
      <c r="C195" s="60"/>
      <c r="D195" s="60"/>
      <c r="E195" s="60"/>
      <c r="F195" s="65"/>
      <c r="G195" s="13">
        <v>46056</v>
      </c>
      <c r="H195" s="31" t="s">
        <v>1528</v>
      </c>
      <c r="I195" s="5">
        <v>73.989999999999995</v>
      </c>
      <c r="J195" s="5" t="s">
        <v>401</v>
      </c>
      <c r="K195" s="5" t="s">
        <v>1528</v>
      </c>
      <c r="L195" s="5" t="s">
        <v>1529</v>
      </c>
      <c r="M195" s="5" t="s">
        <v>401</v>
      </c>
      <c r="N195" s="5" t="s">
        <v>1528</v>
      </c>
      <c r="O195" s="5">
        <v>193.98</v>
      </c>
      <c r="P195" s="5" t="s">
        <v>418</v>
      </c>
      <c r="Q195" s="5" t="s">
        <v>1525</v>
      </c>
      <c r="R195" s="5">
        <v>423.72</v>
      </c>
      <c r="S195" s="32" t="s">
        <v>405</v>
      </c>
      <c r="T195" s="31" t="s">
        <v>115</v>
      </c>
      <c r="U195" s="5" t="s">
        <v>115</v>
      </c>
      <c r="V195" s="5" t="s">
        <v>115</v>
      </c>
      <c r="W195" s="5" t="s">
        <v>115</v>
      </c>
      <c r="X195" s="5" t="s">
        <v>115</v>
      </c>
      <c r="Y195" s="5" t="s">
        <v>115</v>
      </c>
      <c r="Z195" s="5" t="s">
        <v>115</v>
      </c>
      <c r="AA195" s="5" t="s">
        <v>115</v>
      </c>
      <c r="AB195" s="5" t="s">
        <v>115</v>
      </c>
      <c r="AC195" s="5" t="s">
        <v>115</v>
      </c>
      <c r="AD195" s="5" t="s">
        <v>115</v>
      </c>
      <c r="AE195" s="32" t="s">
        <v>115</v>
      </c>
      <c r="AF195" s="31" t="s">
        <v>1521</v>
      </c>
      <c r="AG195" s="5">
        <v>60.26</v>
      </c>
      <c r="AH195" s="5">
        <v>60.26</v>
      </c>
      <c r="AI195" s="5">
        <v>120.52</v>
      </c>
      <c r="AJ195" s="5">
        <v>138.55000000000001</v>
      </c>
      <c r="AK195" s="32" t="s">
        <v>1517</v>
      </c>
      <c r="AL195" s="27" t="s">
        <v>1522</v>
      </c>
    </row>
    <row r="196" spans="1:38" ht="13.5" customHeight="1" x14ac:dyDescent="0.25">
      <c r="A196" s="3">
        <v>68</v>
      </c>
      <c r="B196" s="60"/>
      <c r="C196" s="60"/>
      <c r="D196" s="60"/>
      <c r="E196" s="60"/>
      <c r="F196" s="65"/>
      <c r="G196" s="13">
        <v>46060</v>
      </c>
      <c r="H196" s="31" t="s">
        <v>1530</v>
      </c>
      <c r="I196" s="5">
        <v>93.2</v>
      </c>
      <c r="J196" s="5" t="s">
        <v>411</v>
      </c>
      <c r="K196" s="5" t="s">
        <v>1530</v>
      </c>
      <c r="L196" s="5">
        <v>112.55</v>
      </c>
      <c r="M196" s="5" t="s">
        <v>1526</v>
      </c>
      <c r="N196" s="5" t="s">
        <v>1530</v>
      </c>
      <c r="O196" s="5">
        <v>228.58</v>
      </c>
      <c r="P196" s="5" t="s">
        <v>411</v>
      </c>
      <c r="Q196" s="5" t="s">
        <v>1530</v>
      </c>
      <c r="R196" s="5">
        <v>435.96</v>
      </c>
      <c r="S196" s="32" t="s">
        <v>425</v>
      </c>
      <c r="T196" s="31" t="s">
        <v>115</v>
      </c>
      <c r="U196" s="5" t="s">
        <v>115</v>
      </c>
      <c r="V196" s="5" t="s">
        <v>115</v>
      </c>
      <c r="W196" s="5" t="s">
        <v>115</v>
      </c>
      <c r="X196" s="5" t="s">
        <v>115</v>
      </c>
      <c r="Y196" s="5" t="s">
        <v>115</v>
      </c>
      <c r="Z196" s="5" t="s">
        <v>115</v>
      </c>
      <c r="AA196" s="5" t="s">
        <v>115</v>
      </c>
      <c r="AB196" s="5" t="s">
        <v>115</v>
      </c>
      <c r="AC196" s="5" t="s">
        <v>115</v>
      </c>
      <c r="AD196" s="5" t="s">
        <v>115</v>
      </c>
      <c r="AE196" s="32" t="s">
        <v>115</v>
      </c>
      <c r="AF196" s="31" t="s">
        <v>115</v>
      </c>
      <c r="AG196" s="5" t="s">
        <v>115</v>
      </c>
      <c r="AH196" s="5" t="s">
        <v>115</v>
      </c>
      <c r="AI196" s="5" t="s">
        <v>115</v>
      </c>
      <c r="AJ196" s="5" t="s">
        <v>115</v>
      </c>
      <c r="AK196" s="32" t="s">
        <v>115</v>
      </c>
      <c r="AL196" s="27" t="s">
        <v>1531</v>
      </c>
    </row>
    <row r="197" spans="1:38" ht="13.5" customHeight="1" x14ac:dyDescent="0.25">
      <c r="A197" s="3">
        <v>69</v>
      </c>
      <c r="B197" s="60" t="s">
        <v>21</v>
      </c>
      <c r="C197" s="60" t="s">
        <v>1171</v>
      </c>
      <c r="D197" s="60" t="s">
        <v>43</v>
      </c>
      <c r="E197" s="60" t="s">
        <v>319</v>
      </c>
      <c r="F197" s="64">
        <v>45968</v>
      </c>
      <c r="G197" s="13">
        <v>46056</v>
      </c>
      <c r="H197" s="31">
        <v>0</v>
      </c>
      <c r="I197" s="5" t="s">
        <v>659</v>
      </c>
      <c r="J197" s="5">
        <v>0</v>
      </c>
      <c r="K197" s="5">
        <v>0</v>
      </c>
      <c r="L197" s="5" t="s">
        <v>659</v>
      </c>
      <c r="M197" s="5">
        <v>0</v>
      </c>
      <c r="N197" s="5">
        <v>0</v>
      </c>
      <c r="O197" s="5" t="s">
        <v>659</v>
      </c>
      <c r="P197" s="5">
        <v>0</v>
      </c>
      <c r="Q197" s="5">
        <v>0</v>
      </c>
      <c r="R197" s="5" t="s">
        <v>659</v>
      </c>
      <c r="S197" s="32">
        <v>0</v>
      </c>
      <c r="T197" s="35">
        <v>0.3125</v>
      </c>
      <c r="U197" s="5">
        <v>54</v>
      </c>
      <c r="V197" s="5" t="s">
        <v>425</v>
      </c>
      <c r="W197" s="8">
        <v>0.3125</v>
      </c>
      <c r="X197" s="5">
        <v>54</v>
      </c>
      <c r="Y197" s="5" t="s">
        <v>425</v>
      </c>
      <c r="Z197" s="8">
        <v>0.65277777777777779</v>
      </c>
      <c r="AA197" s="5">
        <v>183</v>
      </c>
      <c r="AB197" s="5" t="s">
        <v>401</v>
      </c>
      <c r="AC197" s="8">
        <v>0.70833333333333337</v>
      </c>
      <c r="AD197" s="5">
        <v>324</v>
      </c>
      <c r="AE197" s="32" t="s">
        <v>401</v>
      </c>
      <c r="AF197" s="35">
        <v>0.27013888888888887</v>
      </c>
      <c r="AG197" s="5">
        <v>54.54</v>
      </c>
      <c r="AH197" s="5">
        <v>54.54</v>
      </c>
      <c r="AI197" s="5">
        <v>109.08</v>
      </c>
      <c r="AJ197" s="5">
        <v>183.06</v>
      </c>
      <c r="AK197" s="32" t="s">
        <v>1518</v>
      </c>
      <c r="AL197" s="27"/>
    </row>
    <row r="198" spans="1:38" ht="13.5" customHeight="1" x14ac:dyDescent="0.25">
      <c r="A198" s="3">
        <v>69</v>
      </c>
      <c r="B198" s="60"/>
      <c r="C198" s="60"/>
      <c r="D198" s="60"/>
      <c r="E198" s="60"/>
      <c r="F198" s="65"/>
      <c r="G198" s="13">
        <v>46060</v>
      </c>
      <c r="H198" s="35">
        <v>0.37152777777777779</v>
      </c>
      <c r="I198" s="5">
        <v>71</v>
      </c>
      <c r="J198" s="5" t="s">
        <v>347</v>
      </c>
      <c r="K198" s="8">
        <v>0.37152777777777779</v>
      </c>
      <c r="L198" s="5">
        <v>114</v>
      </c>
      <c r="M198" s="5" t="s">
        <v>347</v>
      </c>
      <c r="N198" s="8">
        <v>0.37152777777777779</v>
      </c>
      <c r="O198" s="5">
        <v>225</v>
      </c>
      <c r="P198" s="5" t="s">
        <v>347</v>
      </c>
      <c r="Q198" s="5">
        <v>0</v>
      </c>
      <c r="R198" s="5" t="s">
        <v>659</v>
      </c>
      <c r="S198" s="32">
        <v>0</v>
      </c>
      <c r="T198" s="35">
        <v>0.79861111111111116</v>
      </c>
      <c r="U198" s="5">
        <v>82</v>
      </c>
      <c r="V198" s="5" t="s">
        <v>401</v>
      </c>
      <c r="W198" s="8">
        <v>0.79861111111111116</v>
      </c>
      <c r="X198" s="5">
        <v>116</v>
      </c>
      <c r="Y198" s="5" t="s">
        <v>401</v>
      </c>
      <c r="Z198" s="8">
        <v>0.79861111111111116</v>
      </c>
      <c r="AA198" s="5">
        <v>240</v>
      </c>
      <c r="AB198" s="5" t="s">
        <v>401</v>
      </c>
      <c r="AC198" s="8">
        <v>0.79861111111111116</v>
      </c>
      <c r="AD198" s="5">
        <v>407</v>
      </c>
      <c r="AE198" s="32" t="s">
        <v>401</v>
      </c>
      <c r="AF198" s="35">
        <v>0.43680555555555556</v>
      </c>
      <c r="AG198" s="5">
        <v>54.54</v>
      </c>
      <c r="AH198" s="5">
        <v>54.54</v>
      </c>
      <c r="AI198" s="5">
        <v>109.08</v>
      </c>
      <c r="AJ198" s="5">
        <v>183.06</v>
      </c>
      <c r="AK198" s="32" t="s">
        <v>1518</v>
      </c>
      <c r="AL198" s="27"/>
    </row>
    <row r="199" spans="1:38" ht="13.5" customHeight="1" x14ac:dyDescent="0.25">
      <c r="A199" s="3">
        <v>69</v>
      </c>
      <c r="B199" s="60"/>
      <c r="C199" s="60"/>
      <c r="D199" s="60"/>
      <c r="E199" s="60"/>
      <c r="F199" s="65"/>
      <c r="G199" s="13">
        <v>46064</v>
      </c>
      <c r="H199" s="31">
        <v>0</v>
      </c>
      <c r="I199" s="5" t="s">
        <v>659</v>
      </c>
      <c r="J199" s="5">
        <v>0</v>
      </c>
      <c r="K199" s="5">
        <v>0</v>
      </c>
      <c r="L199" s="5" t="s">
        <v>659</v>
      </c>
      <c r="M199" s="5">
        <v>0</v>
      </c>
      <c r="N199" s="5">
        <v>0</v>
      </c>
      <c r="O199" s="5" t="s">
        <v>659</v>
      </c>
      <c r="P199" s="5">
        <v>0</v>
      </c>
      <c r="Q199" s="5">
        <v>0</v>
      </c>
      <c r="R199" s="5" t="s">
        <v>659</v>
      </c>
      <c r="S199" s="32">
        <v>0</v>
      </c>
      <c r="T199" s="35">
        <v>0.79861111111111116</v>
      </c>
      <c r="U199" s="5">
        <v>53</v>
      </c>
      <c r="V199" s="5" t="s">
        <v>401</v>
      </c>
      <c r="W199" s="8">
        <v>0.79861111111111116</v>
      </c>
      <c r="X199" s="5">
        <v>87</v>
      </c>
      <c r="Y199" s="5" t="s">
        <v>401</v>
      </c>
      <c r="Z199" s="8">
        <v>0.79861111111111116</v>
      </c>
      <c r="AA199" s="5">
        <v>183</v>
      </c>
      <c r="AB199" s="5" t="s">
        <v>401</v>
      </c>
      <c r="AC199" s="8">
        <v>0.3125</v>
      </c>
      <c r="AD199" s="5">
        <v>325</v>
      </c>
      <c r="AE199" s="32" t="s">
        <v>401</v>
      </c>
      <c r="AF199" s="35">
        <v>0.27013888888888887</v>
      </c>
      <c r="AG199" s="5">
        <v>54.54</v>
      </c>
      <c r="AH199" s="5">
        <v>54.54</v>
      </c>
      <c r="AI199" s="5">
        <v>109.08</v>
      </c>
      <c r="AJ199" s="5">
        <v>183.06</v>
      </c>
      <c r="AK199" s="32" t="s">
        <v>1518</v>
      </c>
      <c r="AL199" s="27"/>
    </row>
    <row r="200" spans="1:38" ht="13.5" customHeight="1" x14ac:dyDescent="0.25">
      <c r="A200" s="3">
        <v>70</v>
      </c>
      <c r="B200" s="60" t="s">
        <v>42</v>
      </c>
      <c r="C200" s="60" t="s">
        <v>1516</v>
      </c>
      <c r="D200" s="60" t="s">
        <v>11</v>
      </c>
      <c r="E200" s="60" t="s">
        <v>135</v>
      </c>
      <c r="F200" s="64">
        <v>45967</v>
      </c>
      <c r="G200" s="13">
        <v>46055</v>
      </c>
      <c r="H200" s="31" t="s">
        <v>659</v>
      </c>
      <c r="I200" s="5" t="s">
        <v>659</v>
      </c>
      <c r="J200" s="5" t="s">
        <v>659</v>
      </c>
      <c r="K200" s="5" t="s">
        <v>659</v>
      </c>
      <c r="L200" s="5" t="s">
        <v>659</v>
      </c>
      <c r="M200" s="5" t="s">
        <v>659</v>
      </c>
      <c r="N200" s="5" t="s">
        <v>659</v>
      </c>
      <c r="O200" s="5" t="s">
        <v>659</v>
      </c>
      <c r="P200" s="5" t="s">
        <v>659</v>
      </c>
      <c r="Q200" s="5" t="s">
        <v>659</v>
      </c>
      <c r="R200" s="5" t="s">
        <v>659</v>
      </c>
      <c r="S200" s="32" t="s">
        <v>659</v>
      </c>
      <c r="T200" s="31" t="s">
        <v>1916</v>
      </c>
      <c r="U200" s="5">
        <v>32</v>
      </c>
      <c r="V200" s="5" t="s">
        <v>368</v>
      </c>
      <c r="W200" s="5" t="s">
        <v>1916</v>
      </c>
      <c r="X200" s="5">
        <v>76</v>
      </c>
      <c r="Y200" s="5" t="s">
        <v>778</v>
      </c>
      <c r="Z200" s="5" t="s">
        <v>1916</v>
      </c>
      <c r="AA200" s="5">
        <v>159</v>
      </c>
      <c r="AB200" s="5" t="s">
        <v>778</v>
      </c>
      <c r="AC200" s="5" t="s">
        <v>1916</v>
      </c>
      <c r="AD200" s="5">
        <v>214</v>
      </c>
      <c r="AE200" s="32" t="s">
        <v>570</v>
      </c>
      <c r="AF200" s="31" t="s">
        <v>1915</v>
      </c>
      <c r="AG200" s="5">
        <v>134</v>
      </c>
      <c r="AH200" s="5">
        <v>134</v>
      </c>
      <c r="AI200" s="5">
        <v>268</v>
      </c>
      <c r="AJ200" s="5">
        <v>308</v>
      </c>
      <c r="AK200" s="32" t="s">
        <v>1670</v>
      </c>
      <c r="AL200" s="27"/>
    </row>
    <row r="201" spans="1:38" ht="13.5" customHeight="1" x14ac:dyDescent="0.25">
      <c r="A201" s="3">
        <v>70</v>
      </c>
      <c r="B201" s="60"/>
      <c r="C201" s="60"/>
      <c r="D201" s="60"/>
      <c r="E201" s="60"/>
      <c r="F201" s="65"/>
      <c r="G201" s="13">
        <v>46059</v>
      </c>
      <c r="H201" s="31" t="s">
        <v>659</v>
      </c>
      <c r="I201" s="5" t="s">
        <v>659</v>
      </c>
      <c r="J201" s="5" t="s">
        <v>659</v>
      </c>
      <c r="K201" s="5" t="s">
        <v>659</v>
      </c>
      <c r="L201" s="5" t="s">
        <v>659</v>
      </c>
      <c r="M201" s="5" t="s">
        <v>659</v>
      </c>
      <c r="N201" s="5" t="s">
        <v>659</v>
      </c>
      <c r="O201" s="5" t="s">
        <v>659</v>
      </c>
      <c r="P201" s="5" t="s">
        <v>659</v>
      </c>
      <c r="Q201" s="5" t="s">
        <v>659</v>
      </c>
      <c r="R201" s="5" t="s">
        <v>659</v>
      </c>
      <c r="S201" s="32" t="s">
        <v>659</v>
      </c>
      <c r="T201" s="31" t="s">
        <v>1912</v>
      </c>
      <c r="U201" s="5">
        <v>56</v>
      </c>
      <c r="V201" s="5" t="s">
        <v>196</v>
      </c>
      <c r="W201" s="5" t="s">
        <v>1912</v>
      </c>
      <c r="X201" s="5">
        <v>71</v>
      </c>
      <c r="Y201" s="5" t="s">
        <v>196</v>
      </c>
      <c r="Z201" s="5" t="s">
        <v>1912</v>
      </c>
      <c r="AA201" s="5">
        <v>157</v>
      </c>
      <c r="AB201" s="5" t="s">
        <v>600</v>
      </c>
      <c r="AC201" s="5" t="s">
        <v>1912</v>
      </c>
      <c r="AD201" s="5">
        <v>280</v>
      </c>
      <c r="AE201" s="32" t="s">
        <v>196</v>
      </c>
      <c r="AF201" s="31" t="s">
        <v>1915</v>
      </c>
      <c r="AG201" s="5">
        <v>134</v>
      </c>
      <c r="AH201" s="5">
        <v>134</v>
      </c>
      <c r="AI201" s="5">
        <v>268</v>
      </c>
      <c r="AJ201" s="5">
        <v>308</v>
      </c>
      <c r="AK201" s="32" t="s">
        <v>1670</v>
      </c>
      <c r="AL201" s="27"/>
    </row>
    <row r="202" spans="1:38" ht="13.5" customHeight="1" x14ac:dyDescent="0.25">
      <c r="A202" s="3">
        <v>70</v>
      </c>
      <c r="B202" s="60"/>
      <c r="C202" s="60"/>
      <c r="D202" s="60"/>
      <c r="E202" s="60"/>
      <c r="F202" s="65"/>
      <c r="G202" s="13">
        <v>46063</v>
      </c>
      <c r="H202" s="31" t="s">
        <v>659</v>
      </c>
      <c r="I202" s="5" t="s">
        <v>659</v>
      </c>
      <c r="J202" s="5" t="s">
        <v>659</v>
      </c>
      <c r="K202" s="5" t="s">
        <v>659</v>
      </c>
      <c r="L202" s="5" t="s">
        <v>659</v>
      </c>
      <c r="M202" s="5" t="s">
        <v>659</v>
      </c>
      <c r="N202" s="5" t="s">
        <v>659</v>
      </c>
      <c r="O202" s="5" t="s">
        <v>659</v>
      </c>
      <c r="P202" s="5" t="s">
        <v>659</v>
      </c>
      <c r="Q202" s="5" t="s">
        <v>659</v>
      </c>
      <c r="R202" s="5" t="s">
        <v>659</v>
      </c>
      <c r="S202" s="32" t="s">
        <v>659</v>
      </c>
      <c r="T202" s="31" t="s">
        <v>1912</v>
      </c>
      <c r="U202" s="5">
        <v>44</v>
      </c>
      <c r="V202" s="5" t="s">
        <v>203</v>
      </c>
      <c r="W202" s="5" t="s">
        <v>1912</v>
      </c>
      <c r="X202" s="5">
        <v>71</v>
      </c>
      <c r="Y202" s="5" t="s">
        <v>203</v>
      </c>
      <c r="Z202" s="5" t="s">
        <v>1912</v>
      </c>
      <c r="AA202" s="5">
        <v>163</v>
      </c>
      <c r="AB202" s="5" t="s">
        <v>203</v>
      </c>
      <c r="AC202" s="5" t="s">
        <v>1912</v>
      </c>
      <c r="AD202" s="5">
        <v>318</v>
      </c>
      <c r="AE202" s="32" t="s">
        <v>203</v>
      </c>
      <c r="AF202" s="31" t="s">
        <v>1915</v>
      </c>
      <c r="AG202" s="5">
        <v>134</v>
      </c>
      <c r="AH202" s="5">
        <v>134</v>
      </c>
      <c r="AI202" s="5">
        <v>268</v>
      </c>
      <c r="AJ202" s="5">
        <v>308</v>
      </c>
      <c r="AK202" s="32" t="s">
        <v>1670</v>
      </c>
      <c r="AL202" s="27"/>
    </row>
    <row r="203" spans="1:38" ht="13.5" customHeight="1" x14ac:dyDescent="0.25">
      <c r="A203" s="3">
        <v>71</v>
      </c>
      <c r="B203" s="60" t="s">
        <v>43</v>
      </c>
      <c r="C203" s="60" t="s">
        <v>319</v>
      </c>
      <c r="D203" s="60" t="s">
        <v>27</v>
      </c>
      <c r="E203" s="60" t="s">
        <v>135</v>
      </c>
      <c r="F203" s="64">
        <v>45973</v>
      </c>
      <c r="G203" s="13">
        <v>46061</v>
      </c>
      <c r="H203" s="31" t="s">
        <v>659</v>
      </c>
      <c r="I203" s="5" t="s">
        <v>659</v>
      </c>
      <c r="J203" s="5" t="s">
        <v>659</v>
      </c>
      <c r="K203" s="5" t="s">
        <v>659</v>
      </c>
      <c r="L203" s="5" t="s">
        <v>659</v>
      </c>
      <c r="M203" s="5" t="s">
        <v>659</v>
      </c>
      <c r="N203" s="5" t="s">
        <v>659</v>
      </c>
      <c r="O203" s="5" t="s">
        <v>659</v>
      </c>
      <c r="P203" s="5" t="s">
        <v>659</v>
      </c>
      <c r="Q203" s="5" t="s">
        <v>659</v>
      </c>
      <c r="R203" s="5" t="s">
        <v>659</v>
      </c>
      <c r="S203" s="32" t="s">
        <v>659</v>
      </c>
      <c r="T203" s="31" t="s">
        <v>1918</v>
      </c>
      <c r="U203" s="5">
        <v>50</v>
      </c>
      <c r="V203" s="5" t="s">
        <v>778</v>
      </c>
      <c r="W203" s="5" t="s">
        <v>1918</v>
      </c>
      <c r="X203" s="5">
        <v>92</v>
      </c>
      <c r="Y203" s="5" t="s">
        <v>778</v>
      </c>
      <c r="Z203" s="5" t="s">
        <v>1918</v>
      </c>
      <c r="AA203" s="5">
        <v>139</v>
      </c>
      <c r="AB203" s="5" t="s">
        <v>778</v>
      </c>
      <c r="AC203" s="5" t="s">
        <v>1918</v>
      </c>
      <c r="AD203" s="5">
        <v>279</v>
      </c>
      <c r="AE203" s="32" t="s">
        <v>570</v>
      </c>
      <c r="AF203" s="31"/>
      <c r="AG203" s="5" t="s">
        <v>85</v>
      </c>
      <c r="AH203" s="5" t="s">
        <v>85</v>
      </c>
      <c r="AI203" s="5" t="s">
        <v>85</v>
      </c>
      <c r="AJ203" s="5" t="s">
        <v>85</v>
      </c>
      <c r="AK203" s="32" t="s">
        <v>1670</v>
      </c>
      <c r="AL203" s="27" t="s">
        <v>1925</v>
      </c>
    </row>
    <row r="204" spans="1:38" ht="13.5" customHeight="1" x14ac:dyDescent="0.25">
      <c r="A204" s="3">
        <v>71</v>
      </c>
      <c r="B204" s="60"/>
      <c r="C204" s="60"/>
      <c r="D204" s="60"/>
      <c r="E204" s="60"/>
      <c r="F204" s="65"/>
      <c r="G204" s="13">
        <v>46065</v>
      </c>
      <c r="H204" s="31" t="s">
        <v>1926</v>
      </c>
      <c r="I204" s="5">
        <v>49</v>
      </c>
      <c r="J204" s="5" t="s">
        <v>203</v>
      </c>
      <c r="K204" s="5" t="s">
        <v>1926</v>
      </c>
      <c r="L204" s="5">
        <v>76</v>
      </c>
      <c r="M204" s="5" t="s">
        <v>203</v>
      </c>
      <c r="N204" s="5" t="s">
        <v>1926</v>
      </c>
      <c r="O204" s="5">
        <v>147</v>
      </c>
      <c r="P204" s="5" t="s">
        <v>1825</v>
      </c>
      <c r="Q204" s="5" t="s">
        <v>1926</v>
      </c>
      <c r="R204" s="5">
        <v>291</v>
      </c>
      <c r="S204" s="32" t="s">
        <v>1825</v>
      </c>
      <c r="T204" s="31" t="s">
        <v>115</v>
      </c>
      <c r="U204" s="5" t="s">
        <v>115</v>
      </c>
      <c r="V204" s="5" t="s">
        <v>115</v>
      </c>
      <c r="W204" s="5" t="s">
        <v>115</v>
      </c>
      <c r="X204" s="5" t="s">
        <v>115</v>
      </c>
      <c r="Y204" s="5" t="s">
        <v>115</v>
      </c>
      <c r="Z204" s="5" t="s">
        <v>115</v>
      </c>
      <c r="AA204" s="5" t="s">
        <v>115</v>
      </c>
      <c r="AB204" s="5" t="s">
        <v>115</v>
      </c>
      <c r="AC204" s="5" t="s">
        <v>115</v>
      </c>
      <c r="AD204" s="5" t="s">
        <v>115</v>
      </c>
      <c r="AE204" s="32" t="s">
        <v>115</v>
      </c>
      <c r="AF204" s="31" t="s">
        <v>1920</v>
      </c>
      <c r="AG204" s="5">
        <v>134</v>
      </c>
      <c r="AH204" s="5">
        <v>134</v>
      </c>
      <c r="AI204" s="5">
        <v>268</v>
      </c>
      <c r="AJ204" s="5">
        <v>444</v>
      </c>
      <c r="AK204" s="32" t="s">
        <v>1670</v>
      </c>
      <c r="AL204" s="27"/>
    </row>
    <row r="205" spans="1:38" ht="13.5" customHeight="1" x14ac:dyDescent="0.25">
      <c r="A205" s="3">
        <v>71</v>
      </c>
      <c r="B205" s="60"/>
      <c r="C205" s="60"/>
      <c r="D205" s="60"/>
      <c r="E205" s="60"/>
      <c r="F205" s="65"/>
      <c r="G205" s="13">
        <v>46069</v>
      </c>
      <c r="H205" s="31" t="s">
        <v>1927</v>
      </c>
      <c r="I205" s="5">
        <v>50</v>
      </c>
      <c r="J205" s="5" t="s">
        <v>88</v>
      </c>
      <c r="K205" s="5" t="s">
        <v>1927</v>
      </c>
      <c r="L205" s="5">
        <v>92</v>
      </c>
      <c r="M205" s="5" t="s">
        <v>88</v>
      </c>
      <c r="N205" s="5" t="s">
        <v>1926</v>
      </c>
      <c r="O205" s="5">
        <v>190</v>
      </c>
      <c r="P205" s="5" t="s">
        <v>570</v>
      </c>
      <c r="Q205" s="5" t="s">
        <v>1927</v>
      </c>
      <c r="R205" s="5">
        <v>351</v>
      </c>
      <c r="S205" s="32" t="s">
        <v>570</v>
      </c>
      <c r="T205" s="31" t="s">
        <v>115</v>
      </c>
      <c r="U205" s="5" t="s">
        <v>115</v>
      </c>
      <c r="V205" s="5" t="s">
        <v>115</v>
      </c>
      <c r="W205" s="5" t="s">
        <v>115</v>
      </c>
      <c r="X205" s="5" t="s">
        <v>115</v>
      </c>
      <c r="Y205" s="5" t="s">
        <v>115</v>
      </c>
      <c r="Z205" s="5" t="s">
        <v>115</v>
      </c>
      <c r="AA205" s="5" t="s">
        <v>115</v>
      </c>
      <c r="AB205" s="5" t="s">
        <v>115</v>
      </c>
      <c r="AC205" s="5" t="s">
        <v>115</v>
      </c>
      <c r="AD205" s="5" t="s">
        <v>115</v>
      </c>
      <c r="AE205" s="32" t="s">
        <v>115</v>
      </c>
      <c r="AF205" s="31" t="s">
        <v>1920</v>
      </c>
      <c r="AG205" s="5">
        <v>130</v>
      </c>
      <c r="AH205" s="5">
        <v>130</v>
      </c>
      <c r="AI205" s="5">
        <v>260</v>
      </c>
      <c r="AJ205" s="5">
        <v>446</v>
      </c>
      <c r="AK205" s="32" t="s">
        <v>1670</v>
      </c>
      <c r="AL205" s="27"/>
    </row>
    <row r="206" spans="1:38" ht="13.5" customHeight="1" x14ac:dyDescent="0.25">
      <c r="A206" s="3">
        <v>72</v>
      </c>
      <c r="B206" s="60" t="s">
        <v>11</v>
      </c>
      <c r="C206" s="60" t="s">
        <v>135</v>
      </c>
      <c r="D206" s="60" t="s">
        <v>20</v>
      </c>
      <c r="E206" s="60" t="s">
        <v>179</v>
      </c>
      <c r="F206" s="64">
        <v>45982</v>
      </c>
      <c r="G206" s="13">
        <v>46070</v>
      </c>
      <c r="H206" s="35">
        <v>0.76736111111111116</v>
      </c>
      <c r="I206" s="5">
        <v>93</v>
      </c>
      <c r="J206" s="5" t="s">
        <v>368</v>
      </c>
      <c r="K206" s="8">
        <v>0.76736111111111116</v>
      </c>
      <c r="L206" s="5">
        <v>93</v>
      </c>
      <c r="M206" s="5" t="s">
        <v>368</v>
      </c>
      <c r="N206" s="8">
        <v>0.76736111111111116</v>
      </c>
      <c r="O206" s="5">
        <v>242</v>
      </c>
      <c r="P206" s="5" t="s">
        <v>368</v>
      </c>
      <c r="Q206" s="5" t="s">
        <v>659</v>
      </c>
      <c r="R206" s="5" t="s">
        <v>659</v>
      </c>
      <c r="S206" s="32" t="s">
        <v>659</v>
      </c>
      <c r="T206" s="35">
        <v>0.49652777777777779</v>
      </c>
      <c r="U206" s="5">
        <v>111</v>
      </c>
      <c r="V206" s="5" t="s">
        <v>363</v>
      </c>
      <c r="W206" s="8">
        <v>0.49652777777777779</v>
      </c>
      <c r="X206" s="5">
        <v>111</v>
      </c>
      <c r="Y206" s="5" t="s">
        <v>363</v>
      </c>
      <c r="Z206" s="8">
        <v>0.49652777777777779</v>
      </c>
      <c r="AA206" s="5">
        <v>264</v>
      </c>
      <c r="AB206" s="5" t="s">
        <v>363</v>
      </c>
      <c r="AC206" s="8">
        <v>0.77430555555555558</v>
      </c>
      <c r="AD206" s="5">
        <v>523</v>
      </c>
      <c r="AE206" s="32" t="s">
        <v>446</v>
      </c>
      <c r="AF206" s="35">
        <v>0.65694444444444444</v>
      </c>
      <c r="AG206" s="5">
        <v>50</v>
      </c>
      <c r="AH206" s="5">
        <v>50</v>
      </c>
      <c r="AI206" s="5">
        <v>100</v>
      </c>
      <c r="AJ206" s="5">
        <v>100</v>
      </c>
      <c r="AK206" s="32" t="s">
        <v>694</v>
      </c>
      <c r="AL206" s="27"/>
    </row>
    <row r="207" spans="1:38" ht="13.5" customHeight="1" x14ac:dyDescent="0.25">
      <c r="A207" s="3">
        <v>72</v>
      </c>
      <c r="B207" s="60"/>
      <c r="C207" s="60"/>
      <c r="D207" s="60"/>
      <c r="E207" s="60"/>
      <c r="F207" s="65"/>
      <c r="G207" s="13">
        <v>46074</v>
      </c>
      <c r="H207" s="35">
        <v>0.4236111111111111</v>
      </c>
      <c r="I207" s="5">
        <v>93</v>
      </c>
      <c r="J207" s="5" t="s">
        <v>368</v>
      </c>
      <c r="K207" s="8">
        <v>0.4236111111111111</v>
      </c>
      <c r="L207" s="5">
        <v>93</v>
      </c>
      <c r="M207" s="5" t="s">
        <v>368</v>
      </c>
      <c r="N207" s="8">
        <v>0.4236111111111111</v>
      </c>
      <c r="O207" s="5">
        <v>242</v>
      </c>
      <c r="P207" s="5" t="s">
        <v>368</v>
      </c>
      <c r="Q207" s="5" t="s">
        <v>659</v>
      </c>
      <c r="R207" s="5" t="s">
        <v>659</v>
      </c>
      <c r="S207" s="32" t="s">
        <v>659</v>
      </c>
      <c r="T207" s="35">
        <v>0.49652777777777779</v>
      </c>
      <c r="U207" s="5">
        <v>113</v>
      </c>
      <c r="V207" s="5" t="s">
        <v>368</v>
      </c>
      <c r="W207" s="8">
        <v>0.49652777777777779</v>
      </c>
      <c r="X207" s="5">
        <v>113</v>
      </c>
      <c r="Y207" s="5" t="s">
        <v>368</v>
      </c>
      <c r="Z207" s="8">
        <v>0.49652777777777779</v>
      </c>
      <c r="AA207" s="5">
        <v>286</v>
      </c>
      <c r="AB207" s="5" t="s">
        <v>368</v>
      </c>
      <c r="AC207" s="8">
        <v>0.49652777777777779</v>
      </c>
      <c r="AD207" s="5">
        <v>523</v>
      </c>
      <c r="AE207" s="32" t="s">
        <v>446</v>
      </c>
      <c r="AF207" s="35">
        <v>0.65694444444444444</v>
      </c>
      <c r="AG207" s="5">
        <v>50</v>
      </c>
      <c r="AH207" s="5">
        <v>50</v>
      </c>
      <c r="AI207" s="5">
        <v>100</v>
      </c>
      <c r="AJ207" s="5">
        <v>100</v>
      </c>
      <c r="AK207" s="32" t="s">
        <v>694</v>
      </c>
      <c r="AL207" s="27"/>
    </row>
    <row r="208" spans="1:38" ht="13.5" customHeight="1" x14ac:dyDescent="0.25">
      <c r="A208" s="3">
        <v>72</v>
      </c>
      <c r="B208" s="60"/>
      <c r="C208" s="60"/>
      <c r="D208" s="60"/>
      <c r="E208" s="60"/>
      <c r="F208" s="65"/>
      <c r="G208" s="13">
        <v>46078</v>
      </c>
      <c r="H208" s="35">
        <v>0.60069444444444442</v>
      </c>
      <c r="I208" s="5">
        <v>58</v>
      </c>
      <c r="J208" s="5" t="s">
        <v>347</v>
      </c>
      <c r="K208" s="8">
        <v>0.60069444444444442</v>
      </c>
      <c r="L208" s="5">
        <v>100</v>
      </c>
      <c r="M208" s="5" t="s">
        <v>347</v>
      </c>
      <c r="N208" s="8">
        <v>0.60069444444444442</v>
      </c>
      <c r="O208" s="5">
        <v>219</v>
      </c>
      <c r="P208" s="5" t="s">
        <v>347</v>
      </c>
      <c r="Q208" s="8">
        <v>0.60069444444444442</v>
      </c>
      <c r="R208" s="5">
        <v>393</v>
      </c>
      <c r="S208" s="32" t="s">
        <v>347</v>
      </c>
      <c r="T208" s="35">
        <v>0.49652777777777779</v>
      </c>
      <c r="U208" s="5">
        <v>114</v>
      </c>
      <c r="V208" s="5" t="s">
        <v>368</v>
      </c>
      <c r="W208" s="8">
        <v>0.49652777777777779</v>
      </c>
      <c r="X208" s="5">
        <v>114</v>
      </c>
      <c r="Y208" s="5" t="s">
        <v>368</v>
      </c>
      <c r="Z208" s="8">
        <v>0.49652777777777779</v>
      </c>
      <c r="AA208" s="5">
        <v>288</v>
      </c>
      <c r="AB208" s="5" t="s">
        <v>368</v>
      </c>
      <c r="AC208" s="8">
        <v>0.49652777777777779</v>
      </c>
      <c r="AD208" s="5">
        <v>523</v>
      </c>
      <c r="AE208" s="32" t="s">
        <v>446</v>
      </c>
      <c r="AF208" s="35">
        <v>0.22708333333333333</v>
      </c>
      <c r="AG208" s="5">
        <v>60</v>
      </c>
      <c r="AH208" s="5">
        <v>60</v>
      </c>
      <c r="AI208" s="5">
        <v>120</v>
      </c>
      <c r="AJ208" s="5">
        <v>120</v>
      </c>
      <c r="AK208" s="32" t="s">
        <v>694</v>
      </c>
      <c r="AL208" s="27"/>
    </row>
    <row r="209" spans="1:38" ht="13.5" customHeight="1" x14ac:dyDescent="0.25">
      <c r="A209" s="3">
        <v>73</v>
      </c>
      <c r="B209" s="60" t="s">
        <v>21</v>
      </c>
      <c r="C209" s="60" t="s">
        <v>1171</v>
      </c>
      <c r="D209" s="60" t="s">
        <v>20</v>
      </c>
      <c r="E209" s="60" t="s">
        <v>179</v>
      </c>
      <c r="F209" s="64">
        <v>45968</v>
      </c>
      <c r="G209" s="13">
        <v>46056</v>
      </c>
      <c r="H209" s="31" t="s">
        <v>659</v>
      </c>
      <c r="I209" s="5" t="s">
        <v>659</v>
      </c>
      <c r="J209" s="5" t="s">
        <v>659</v>
      </c>
      <c r="K209" s="5" t="s">
        <v>659</v>
      </c>
      <c r="L209" s="5" t="s">
        <v>659</v>
      </c>
      <c r="M209" s="5" t="s">
        <v>659</v>
      </c>
      <c r="N209" s="5" t="s">
        <v>659</v>
      </c>
      <c r="O209" s="5" t="s">
        <v>659</v>
      </c>
      <c r="P209" s="5" t="s">
        <v>659</v>
      </c>
      <c r="Q209" s="5" t="s">
        <v>659</v>
      </c>
      <c r="R209" s="5" t="s">
        <v>659</v>
      </c>
      <c r="S209" s="32" t="s">
        <v>659</v>
      </c>
      <c r="T209" s="33" t="s">
        <v>1458</v>
      </c>
      <c r="U209" s="5">
        <v>82</v>
      </c>
      <c r="V209" s="5" t="s">
        <v>288</v>
      </c>
      <c r="W209" s="15" t="s">
        <v>1458</v>
      </c>
      <c r="X209" s="5">
        <v>117.11</v>
      </c>
      <c r="Y209" s="5" t="s">
        <v>825</v>
      </c>
      <c r="Z209" s="15" t="s">
        <v>1458</v>
      </c>
      <c r="AA209" s="5">
        <v>234.44</v>
      </c>
      <c r="AB209" s="5" t="s">
        <v>825</v>
      </c>
      <c r="AC209" s="5" t="s">
        <v>1469</v>
      </c>
      <c r="AD209" s="5">
        <v>814</v>
      </c>
      <c r="AE209" s="32" t="s">
        <v>1089</v>
      </c>
      <c r="AF209" s="35">
        <v>0.34861111111111109</v>
      </c>
      <c r="AG209" s="5">
        <v>75.989999999999995</v>
      </c>
      <c r="AH209" s="5">
        <v>75.989999999999995</v>
      </c>
      <c r="AI209" s="5">
        <v>151.97999999999999</v>
      </c>
      <c r="AJ209" s="5">
        <v>151.97999999999999</v>
      </c>
      <c r="AK209" s="32" t="s">
        <v>694</v>
      </c>
      <c r="AL209" s="27"/>
    </row>
    <row r="210" spans="1:38" ht="13.5" customHeight="1" x14ac:dyDescent="0.25">
      <c r="A210" s="3">
        <v>73</v>
      </c>
      <c r="B210" s="60"/>
      <c r="C210" s="60"/>
      <c r="D210" s="60"/>
      <c r="E210" s="60"/>
      <c r="F210" s="65"/>
      <c r="G210" s="13">
        <v>46060</v>
      </c>
      <c r="H210" s="33" t="s">
        <v>1473</v>
      </c>
      <c r="I210" s="5">
        <v>73.989999999999995</v>
      </c>
      <c r="J210" s="5" t="s">
        <v>88</v>
      </c>
      <c r="K210" s="5" t="s">
        <v>659</v>
      </c>
      <c r="L210" s="5" t="s">
        <v>659</v>
      </c>
      <c r="M210" s="5" t="s">
        <v>659</v>
      </c>
      <c r="N210" s="5" t="s">
        <v>659</v>
      </c>
      <c r="O210" s="5" t="s">
        <v>659</v>
      </c>
      <c r="P210" s="5" t="s">
        <v>659</v>
      </c>
      <c r="Q210" s="5" t="s">
        <v>659</v>
      </c>
      <c r="R210" s="5" t="s">
        <v>659</v>
      </c>
      <c r="S210" s="32" t="s">
        <v>659</v>
      </c>
      <c r="T210" s="33" t="s">
        <v>1466</v>
      </c>
      <c r="U210" s="5">
        <v>82.97</v>
      </c>
      <c r="V210" s="5" t="s">
        <v>174</v>
      </c>
      <c r="W210" s="15" t="s">
        <v>1466</v>
      </c>
      <c r="X210" s="5">
        <v>117.11</v>
      </c>
      <c r="Y210" s="5" t="s">
        <v>825</v>
      </c>
      <c r="Z210" s="15" t="s">
        <v>1458</v>
      </c>
      <c r="AA210" s="5">
        <v>234.44</v>
      </c>
      <c r="AB210" s="5" t="s">
        <v>825</v>
      </c>
      <c r="AC210" s="5" t="s">
        <v>1469</v>
      </c>
      <c r="AD210" s="5">
        <v>554</v>
      </c>
      <c r="AE210" s="32" t="s">
        <v>1089</v>
      </c>
      <c r="AF210" s="35">
        <v>0.34861111111111109</v>
      </c>
      <c r="AG210" s="5">
        <v>59.99</v>
      </c>
      <c r="AH210" s="5">
        <v>59.99</v>
      </c>
      <c r="AI210" s="5">
        <v>119.98</v>
      </c>
      <c r="AJ210" s="5">
        <v>119.98</v>
      </c>
      <c r="AK210" s="32" t="s">
        <v>694</v>
      </c>
      <c r="AL210" s="27"/>
    </row>
    <row r="211" spans="1:38" ht="13.5" customHeight="1" x14ac:dyDescent="0.25">
      <c r="A211" s="3">
        <v>73</v>
      </c>
      <c r="B211" s="60"/>
      <c r="C211" s="60"/>
      <c r="D211" s="60"/>
      <c r="E211" s="60"/>
      <c r="F211" s="65"/>
      <c r="G211" s="13">
        <v>46064</v>
      </c>
      <c r="H211" s="33" t="s">
        <v>1474</v>
      </c>
      <c r="I211" s="5">
        <v>73.989999999999995</v>
      </c>
      <c r="J211" s="5" t="s">
        <v>88</v>
      </c>
      <c r="K211" s="5" t="s">
        <v>659</v>
      </c>
      <c r="L211" s="5" t="s">
        <v>659</v>
      </c>
      <c r="M211" s="5" t="s">
        <v>659</v>
      </c>
      <c r="N211" s="5" t="s">
        <v>659</v>
      </c>
      <c r="O211" s="5" t="s">
        <v>659</v>
      </c>
      <c r="P211" s="5" t="s">
        <v>659</v>
      </c>
      <c r="Q211" s="5" t="s">
        <v>659</v>
      </c>
      <c r="R211" s="5" t="s">
        <v>659</v>
      </c>
      <c r="S211" s="32" t="s">
        <v>659</v>
      </c>
      <c r="T211" s="33" t="s">
        <v>1458</v>
      </c>
      <c r="U211" s="5">
        <v>82</v>
      </c>
      <c r="V211" s="5" t="s">
        <v>288</v>
      </c>
      <c r="W211" s="15" t="s">
        <v>1466</v>
      </c>
      <c r="X211" s="5">
        <v>117.11</v>
      </c>
      <c r="Y211" s="5" t="s">
        <v>825</v>
      </c>
      <c r="Z211" s="15" t="s">
        <v>1458</v>
      </c>
      <c r="AA211" s="5">
        <v>234.44</v>
      </c>
      <c r="AB211" s="5" t="s">
        <v>825</v>
      </c>
      <c r="AC211" s="15" t="s">
        <v>1458</v>
      </c>
      <c r="AD211" s="5">
        <v>435.45</v>
      </c>
      <c r="AE211" s="32" t="s">
        <v>825</v>
      </c>
      <c r="AF211" s="35">
        <v>0.34861111111111109</v>
      </c>
      <c r="AG211" s="5">
        <v>78.989999999999995</v>
      </c>
      <c r="AH211" s="5">
        <v>78.989999999999995</v>
      </c>
      <c r="AI211" s="5">
        <v>157.97999999999999</v>
      </c>
      <c r="AJ211" s="5">
        <v>157.97999999999999</v>
      </c>
      <c r="AK211" s="32" t="s">
        <v>694</v>
      </c>
      <c r="AL211" s="27"/>
    </row>
    <row r="212" spans="1:38" ht="13.5" customHeight="1" x14ac:dyDescent="0.25">
      <c r="A212" s="3">
        <v>74</v>
      </c>
      <c r="B212" s="60" t="s">
        <v>11</v>
      </c>
      <c r="C212" s="60" t="s">
        <v>135</v>
      </c>
      <c r="D212" s="60" t="s">
        <v>21</v>
      </c>
      <c r="E212" s="60" t="s">
        <v>1171</v>
      </c>
      <c r="F212" s="64">
        <v>45965</v>
      </c>
      <c r="G212" s="13">
        <v>46053</v>
      </c>
      <c r="H212" s="31" t="s">
        <v>659</v>
      </c>
      <c r="I212" s="5" t="s">
        <v>659</v>
      </c>
      <c r="J212" s="5" t="s">
        <v>659</v>
      </c>
      <c r="K212" s="5" t="s">
        <v>659</v>
      </c>
      <c r="L212" s="5" t="s">
        <v>659</v>
      </c>
      <c r="M212" s="5" t="s">
        <v>659</v>
      </c>
      <c r="N212" s="5" t="s">
        <v>659</v>
      </c>
      <c r="O212" s="5" t="s">
        <v>659</v>
      </c>
      <c r="P212" s="5" t="s">
        <v>659</v>
      </c>
      <c r="Q212" s="5" t="s">
        <v>659</v>
      </c>
      <c r="R212" s="5" t="s">
        <v>659</v>
      </c>
      <c r="S212" s="32" t="s">
        <v>659</v>
      </c>
      <c r="T212" s="35">
        <v>0.4236111111111111</v>
      </c>
      <c r="U212" s="5">
        <v>51</v>
      </c>
      <c r="V212" s="5" t="s">
        <v>418</v>
      </c>
      <c r="W212" s="8">
        <v>0.4236111111111111</v>
      </c>
      <c r="X212" s="5">
        <v>66</v>
      </c>
      <c r="Y212" s="5" t="s">
        <v>418</v>
      </c>
      <c r="Z212" s="8">
        <v>0.8125</v>
      </c>
      <c r="AA212" s="5">
        <v>163.5</v>
      </c>
      <c r="AB212" s="5" t="s">
        <v>401</v>
      </c>
      <c r="AC212" s="8">
        <v>0.8125</v>
      </c>
      <c r="AD212" s="5">
        <v>343</v>
      </c>
      <c r="AE212" s="32" t="s">
        <v>401</v>
      </c>
      <c r="AF212" s="35">
        <v>0.23749999999999999</v>
      </c>
      <c r="AG212" s="5">
        <v>57</v>
      </c>
      <c r="AH212" s="5">
        <v>57</v>
      </c>
      <c r="AI212" s="5">
        <v>114</v>
      </c>
      <c r="AJ212" s="5">
        <v>114</v>
      </c>
      <c r="AK212" s="32" t="s">
        <v>694</v>
      </c>
      <c r="AL212" s="27"/>
    </row>
    <row r="213" spans="1:38" ht="13.5" customHeight="1" x14ac:dyDescent="0.25">
      <c r="A213" s="3">
        <v>74</v>
      </c>
      <c r="B213" s="60"/>
      <c r="C213" s="60"/>
      <c r="D213" s="60"/>
      <c r="E213" s="60"/>
      <c r="F213" s="65"/>
      <c r="G213" s="13">
        <v>46057</v>
      </c>
      <c r="H213" s="31" t="s">
        <v>659</v>
      </c>
      <c r="I213" s="5" t="s">
        <v>659</v>
      </c>
      <c r="J213" s="5" t="s">
        <v>659</v>
      </c>
      <c r="K213" s="5" t="s">
        <v>659</v>
      </c>
      <c r="L213" s="5" t="s">
        <v>659</v>
      </c>
      <c r="M213" s="5" t="s">
        <v>659</v>
      </c>
      <c r="N213" s="5" t="s">
        <v>659</v>
      </c>
      <c r="O213" s="5" t="s">
        <v>659</v>
      </c>
      <c r="P213" s="5" t="s">
        <v>659</v>
      </c>
      <c r="Q213" s="5" t="s">
        <v>659</v>
      </c>
      <c r="R213" s="5" t="s">
        <v>659</v>
      </c>
      <c r="S213" s="32" t="s">
        <v>659</v>
      </c>
      <c r="T213" s="35">
        <v>0.87152777777777779</v>
      </c>
      <c r="U213" s="5">
        <v>51</v>
      </c>
      <c r="V213" s="5" t="s">
        <v>418</v>
      </c>
      <c r="W213" s="8">
        <v>0.87152777777777779</v>
      </c>
      <c r="X213" s="5">
        <v>66</v>
      </c>
      <c r="Y213" s="5" t="s">
        <v>418</v>
      </c>
      <c r="Z213" s="8">
        <v>0.4236111111111111</v>
      </c>
      <c r="AA213" s="5">
        <v>169.5</v>
      </c>
      <c r="AB213" s="5" t="s">
        <v>401</v>
      </c>
      <c r="AC213" s="8">
        <v>0.65277777777777779</v>
      </c>
      <c r="AD213" s="5">
        <v>312</v>
      </c>
      <c r="AE213" s="32" t="s">
        <v>401</v>
      </c>
      <c r="AF213" s="35">
        <v>0.23749999999999999</v>
      </c>
      <c r="AG213" s="5">
        <v>57</v>
      </c>
      <c r="AH213" s="5">
        <v>57</v>
      </c>
      <c r="AI213" s="5">
        <v>114</v>
      </c>
      <c r="AJ213" s="5">
        <v>114</v>
      </c>
      <c r="AK213" s="32" t="s">
        <v>694</v>
      </c>
      <c r="AL213" s="27"/>
    </row>
    <row r="214" spans="1:38" ht="13.5" customHeight="1" x14ac:dyDescent="0.25">
      <c r="A214" s="3">
        <v>74</v>
      </c>
      <c r="B214" s="60"/>
      <c r="C214" s="60"/>
      <c r="D214" s="60"/>
      <c r="E214" s="60"/>
      <c r="F214" s="65"/>
      <c r="G214" s="13">
        <v>46061</v>
      </c>
      <c r="H214" s="31" t="s">
        <v>659</v>
      </c>
      <c r="I214" s="5" t="s">
        <v>659</v>
      </c>
      <c r="J214" s="5" t="s">
        <v>659</v>
      </c>
      <c r="K214" s="5" t="s">
        <v>659</v>
      </c>
      <c r="L214" s="5" t="s">
        <v>659</v>
      </c>
      <c r="M214" s="5" t="s">
        <v>659</v>
      </c>
      <c r="N214" s="5" t="s">
        <v>659</v>
      </c>
      <c r="O214" s="5" t="s">
        <v>659</v>
      </c>
      <c r="P214" s="5" t="s">
        <v>659</v>
      </c>
      <c r="Q214" s="5" t="s">
        <v>659</v>
      </c>
      <c r="R214" s="5" t="s">
        <v>659</v>
      </c>
      <c r="S214" s="32" t="s">
        <v>659</v>
      </c>
      <c r="T214" s="35">
        <v>0.5625</v>
      </c>
      <c r="U214" s="5">
        <v>41.5</v>
      </c>
      <c r="V214" s="5" t="s">
        <v>231</v>
      </c>
      <c r="W214" s="8">
        <v>0.5625</v>
      </c>
      <c r="X214" s="5">
        <v>83</v>
      </c>
      <c r="Y214" s="5" t="s">
        <v>411</v>
      </c>
      <c r="Z214" s="8">
        <v>0.5625</v>
      </c>
      <c r="AA214" s="5">
        <v>206</v>
      </c>
      <c r="AB214" s="5" t="s">
        <v>401</v>
      </c>
      <c r="AC214" s="8">
        <v>0.5625</v>
      </c>
      <c r="AD214" s="5">
        <v>312</v>
      </c>
      <c r="AE214" s="32" t="s">
        <v>231</v>
      </c>
      <c r="AF214" s="35">
        <v>0.23749999999999999</v>
      </c>
      <c r="AG214" s="5">
        <v>57</v>
      </c>
      <c r="AH214" s="5">
        <v>57</v>
      </c>
      <c r="AI214" s="5">
        <v>114</v>
      </c>
      <c r="AJ214" s="5">
        <v>114</v>
      </c>
      <c r="AK214" s="32" t="s">
        <v>694</v>
      </c>
      <c r="AL214" s="27"/>
    </row>
    <row r="215" spans="1:38" ht="13.5" customHeight="1" x14ac:dyDescent="0.25">
      <c r="A215" s="3">
        <v>75</v>
      </c>
      <c r="B215" s="60" t="s">
        <v>16</v>
      </c>
      <c r="C215" s="60" t="s">
        <v>192</v>
      </c>
      <c r="D215" s="60" t="s">
        <v>11</v>
      </c>
      <c r="E215" s="60" t="s">
        <v>135</v>
      </c>
      <c r="F215" s="64">
        <v>45949</v>
      </c>
      <c r="G215" s="13">
        <v>46035</v>
      </c>
      <c r="H215" s="31" t="s">
        <v>732</v>
      </c>
      <c r="I215" s="5">
        <v>81</v>
      </c>
      <c r="J215" s="5" t="s">
        <v>102</v>
      </c>
      <c r="K215" s="5" t="s">
        <v>732</v>
      </c>
      <c r="L215" s="5">
        <v>81</v>
      </c>
      <c r="M215" s="5" t="s">
        <v>102</v>
      </c>
      <c r="N215" s="5" t="s">
        <v>732</v>
      </c>
      <c r="O215" s="5">
        <v>209.74</v>
      </c>
      <c r="P215" s="5" t="s">
        <v>706</v>
      </c>
      <c r="Q215" s="5" t="s">
        <v>732</v>
      </c>
      <c r="R215" s="5">
        <v>397.86</v>
      </c>
      <c r="S215" s="32" t="s">
        <v>706</v>
      </c>
      <c r="T215" s="31" t="s">
        <v>727</v>
      </c>
      <c r="U215" s="5">
        <v>142</v>
      </c>
      <c r="V215" s="5" t="s">
        <v>109</v>
      </c>
      <c r="W215" s="5" t="s">
        <v>727</v>
      </c>
      <c r="X215" s="5">
        <v>142</v>
      </c>
      <c r="Y215" s="5" t="s">
        <v>109</v>
      </c>
      <c r="Z215" s="5" t="s">
        <v>713</v>
      </c>
      <c r="AA215" s="5">
        <v>313.22000000000003</v>
      </c>
      <c r="AB215" s="5" t="s">
        <v>98</v>
      </c>
      <c r="AC215" s="5" t="s">
        <v>727</v>
      </c>
      <c r="AD215" s="5">
        <v>664.04</v>
      </c>
      <c r="AE215" s="32" t="s">
        <v>700</v>
      </c>
      <c r="AF215" s="31" t="s">
        <v>115</v>
      </c>
      <c r="AG215" s="5" t="s">
        <v>115</v>
      </c>
      <c r="AH215" s="5" t="s">
        <v>115</v>
      </c>
      <c r="AI215" s="5" t="s">
        <v>115</v>
      </c>
      <c r="AJ215" s="5" t="s">
        <v>115</v>
      </c>
      <c r="AK215" s="32" t="s">
        <v>115</v>
      </c>
      <c r="AL215" s="27" t="s">
        <v>1706</v>
      </c>
    </row>
    <row r="216" spans="1:38" ht="13.5" customHeight="1" x14ac:dyDescent="0.25">
      <c r="A216" s="3">
        <v>75</v>
      </c>
      <c r="B216" s="60"/>
      <c r="C216" s="60"/>
      <c r="D216" s="60"/>
      <c r="E216" s="60"/>
      <c r="F216" s="64"/>
      <c r="G216" s="13">
        <v>46039</v>
      </c>
      <c r="H216" s="31" t="s">
        <v>732</v>
      </c>
      <c r="I216" s="5">
        <v>122</v>
      </c>
      <c r="J216" s="5" t="s">
        <v>102</v>
      </c>
      <c r="K216" s="5" t="s">
        <v>732</v>
      </c>
      <c r="L216" s="5">
        <v>122</v>
      </c>
      <c r="M216" s="5" t="s">
        <v>102</v>
      </c>
      <c r="N216" s="5" t="s">
        <v>732</v>
      </c>
      <c r="O216" s="5">
        <v>292.99</v>
      </c>
      <c r="P216" s="5" t="s">
        <v>706</v>
      </c>
      <c r="Q216" s="5" t="s">
        <v>732</v>
      </c>
      <c r="R216" s="5">
        <v>548.14</v>
      </c>
      <c r="S216" s="32" t="s">
        <v>706</v>
      </c>
      <c r="T216" s="31" t="s">
        <v>713</v>
      </c>
      <c r="U216" s="5">
        <v>142</v>
      </c>
      <c r="V216" s="5" t="s">
        <v>109</v>
      </c>
      <c r="W216" s="5" t="s">
        <v>713</v>
      </c>
      <c r="X216" s="5">
        <v>142</v>
      </c>
      <c r="Y216" s="5" t="s">
        <v>109</v>
      </c>
      <c r="Z216" s="5" t="s">
        <v>713</v>
      </c>
      <c r="AA216" s="5">
        <v>313.22000000000003</v>
      </c>
      <c r="AB216" s="5" t="s">
        <v>98</v>
      </c>
      <c r="AC216" s="5" t="s">
        <v>713</v>
      </c>
      <c r="AD216" s="5">
        <v>664.04</v>
      </c>
      <c r="AE216" s="32" t="s">
        <v>700</v>
      </c>
      <c r="AF216" s="31" t="s">
        <v>115</v>
      </c>
      <c r="AG216" s="5" t="s">
        <v>115</v>
      </c>
      <c r="AH216" s="5" t="s">
        <v>115</v>
      </c>
      <c r="AI216" s="5" t="s">
        <v>115</v>
      </c>
      <c r="AJ216" s="5" t="s">
        <v>115</v>
      </c>
      <c r="AK216" s="32" t="s">
        <v>115</v>
      </c>
      <c r="AL216" s="27" t="s">
        <v>1706</v>
      </c>
    </row>
    <row r="217" spans="1:38" ht="13.5" customHeight="1" x14ac:dyDescent="0.25">
      <c r="A217" s="3">
        <v>75</v>
      </c>
      <c r="B217" s="60"/>
      <c r="C217" s="60"/>
      <c r="D217" s="60"/>
      <c r="E217" s="60"/>
      <c r="F217" s="64"/>
      <c r="G217" s="13">
        <v>46043</v>
      </c>
      <c r="H217" s="31" t="s">
        <v>732</v>
      </c>
      <c r="I217" s="5">
        <v>81</v>
      </c>
      <c r="J217" s="5" t="s">
        <v>102</v>
      </c>
      <c r="K217" s="5" t="s">
        <v>732</v>
      </c>
      <c r="L217" s="5">
        <v>81</v>
      </c>
      <c r="M217" s="5" t="s">
        <v>102</v>
      </c>
      <c r="N217" s="5" t="s">
        <v>732</v>
      </c>
      <c r="O217" s="5">
        <v>209.74</v>
      </c>
      <c r="P217" s="5" t="s">
        <v>706</v>
      </c>
      <c r="Q217" s="5" t="s">
        <v>732</v>
      </c>
      <c r="R217" s="5">
        <v>397.86</v>
      </c>
      <c r="S217" s="32" t="s">
        <v>706</v>
      </c>
      <c r="T217" s="31" t="s">
        <v>713</v>
      </c>
      <c r="U217" s="5">
        <v>142</v>
      </c>
      <c r="V217" s="5" t="s">
        <v>109</v>
      </c>
      <c r="W217" s="5" t="s">
        <v>713</v>
      </c>
      <c r="X217" s="5">
        <v>142</v>
      </c>
      <c r="Y217" s="5" t="s">
        <v>109</v>
      </c>
      <c r="Z217" s="5" t="s">
        <v>727</v>
      </c>
      <c r="AA217" s="5">
        <v>313.22000000000003</v>
      </c>
      <c r="AB217" s="5" t="s">
        <v>98</v>
      </c>
      <c r="AC217" s="5" t="s">
        <v>713</v>
      </c>
      <c r="AD217" s="5">
        <v>664.04</v>
      </c>
      <c r="AE217" s="32" t="s">
        <v>700</v>
      </c>
      <c r="AF217" s="31" t="s">
        <v>115</v>
      </c>
      <c r="AG217" s="5" t="s">
        <v>115</v>
      </c>
      <c r="AH217" s="5" t="s">
        <v>115</v>
      </c>
      <c r="AI217" s="5" t="s">
        <v>115</v>
      </c>
      <c r="AJ217" s="5" t="s">
        <v>115</v>
      </c>
      <c r="AK217" s="32" t="s">
        <v>115</v>
      </c>
      <c r="AL217" s="27" t="s">
        <v>1706</v>
      </c>
    </row>
    <row r="218" spans="1:38" ht="13.5" customHeight="1" x14ac:dyDescent="0.25">
      <c r="A218" s="3">
        <v>76</v>
      </c>
      <c r="B218" s="60" t="s">
        <v>23</v>
      </c>
      <c r="C218" s="60" t="s">
        <v>188</v>
      </c>
      <c r="D218" s="60" t="s">
        <v>16</v>
      </c>
      <c r="E218" s="60" t="s">
        <v>192</v>
      </c>
      <c r="F218" s="64">
        <v>45970</v>
      </c>
      <c r="G218" s="13">
        <v>46058</v>
      </c>
      <c r="H218" s="31" t="s">
        <v>1291</v>
      </c>
      <c r="I218" s="5">
        <v>79.989999999999995</v>
      </c>
      <c r="J218" s="5" t="s">
        <v>98</v>
      </c>
      <c r="K218" s="5" t="s">
        <v>659</v>
      </c>
      <c r="L218" s="5" t="s">
        <v>659</v>
      </c>
      <c r="M218" s="5" t="s">
        <v>659</v>
      </c>
      <c r="N218" s="5" t="s">
        <v>1291</v>
      </c>
      <c r="O218" s="5">
        <v>192.98</v>
      </c>
      <c r="P218" s="5" t="s">
        <v>98</v>
      </c>
      <c r="Q218" s="5" t="s">
        <v>1291</v>
      </c>
      <c r="R218" s="5">
        <v>374.97</v>
      </c>
      <c r="S218" s="32" t="s">
        <v>98</v>
      </c>
      <c r="T218" s="31" t="s">
        <v>1290</v>
      </c>
      <c r="U218" s="5">
        <v>130.99</v>
      </c>
      <c r="V218" s="5" t="s">
        <v>98</v>
      </c>
      <c r="W218" s="5" t="s">
        <v>1290</v>
      </c>
      <c r="X218" s="5">
        <v>130.99</v>
      </c>
      <c r="Y218" s="5" t="s">
        <v>98</v>
      </c>
      <c r="Z218" s="5" t="s">
        <v>1290</v>
      </c>
      <c r="AA218" s="5">
        <v>288.98</v>
      </c>
      <c r="AB218" s="5" t="s">
        <v>98</v>
      </c>
      <c r="AC218" s="5" t="s">
        <v>1288</v>
      </c>
      <c r="AD218" s="5">
        <v>521.97</v>
      </c>
      <c r="AE218" s="32" t="s">
        <v>98</v>
      </c>
      <c r="AF218" s="31" t="s">
        <v>679</v>
      </c>
      <c r="AG218" s="5">
        <v>25</v>
      </c>
      <c r="AH218" s="5">
        <v>25</v>
      </c>
      <c r="AI218" s="5">
        <v>50</v>
      </c>
      <c r="AJ218" s="5">
        <v>75</v>
      </c>
      <c r="AK218" s="32" t="s">
        <v>1292</v>
      </c>
      <c r="AL218" s="27" t="s">
        <v>1710</v>
      </c>
    </row>
    <row r="219" spans="1:38" ht="13.5" customHeight="1" x14ac:dyDescent="0.25">
      <c r="A219" s="3">
        <v>76</v>
      </c>
      <c r="B219" s="60"/>
      <c r="C219" s="60"/>
      <c r="D219" s="60"/>
      <c r="E219" s="60"/>
      <c r="F219" s="65"/>
      <c r="G219" s="13">
        <v>46062</v>
      </c>
      <c r="H219" s="31" t="s">
        <v>1291</v>
      </c>
      <c r="I219" s="5">
        <v>100.99</v>
      </c>
      <c r="J219" s="5" t="s">
        <v>88</v>
      </c>
      <c r="K219" s="5" t="s">
        <v>659</v>
      </c>
      <c r="L219" s="5" t="s">
        <v>659</v>
      </c>
      <c r="M219" s="5" t="s">
        <v>659</v>
      </c>
      <c r="N219" s="5" t="s">
        <v>1291</v>
      </c>
      <c r="O219" s="5">
        <v>235.98</v>
      </c>
      <c r="P219" s="5" t="s">
        <v>98</v>
      </c>
      <c r="Q219" s="5" t="s">
        <v>1293</v>
      </c>
      <c r="R219" s="5">
        <v>457.97</v>
      </c>
      <c r="S219" s="32" t="s">
        <v>98</v>
      </c>
      <c r="T219" s="31" t="s">
        <v>1290</v>
      </c>
      <c r="U219" s="5">
        <v>130.99</v>
      </c>
      <c r="V219" s="5" t="s">
        <v>98</v>
      </c>
      <c r="W219" s="5" t="s">
        <v>1290</v>
      </c>
      <c r="X219" s="5">
        <v>130.99</v>
      </c>
      <c r="Y219" s="5" t="s">
        <v>98</v>
      </c>
      <c r="Z219" s="5" t="s">
        <v>1290</v>
      </c>
      <c r="AA219" s="5">
        <v>288.98</v>
      </c>
      <c r="AB219" s="5" t="s">
        <v>98</v>
      </c>
      <c r="AC219" s="5" t="s">
        <v>1284</v>
      </c>
      <c r="AD219" s="5">
        <v>520.97</v>
      </c>
      <c r="AE219" s="32" t="s">
        <v>98</v>
      </c>
      <c r="AF219" s="31" t="s">
        <v>679</v>
      </c>
      <c r="AG219" s="5">
        <v>25</v>
      </c>
      <c r="AH219" s="5">
        <v>25</v>
      </c>
      <c r="AI219" s="5">
        <v>50</v>
      </c>
      <c r="AJ219" s="5">
        <v>75</v>
      </c>
      <c r="AK219" s="32" t="s">
        <v>1292</v>
      </c>
      <c r="AL219" s="27" t="s">
        <v>1710</v>
      </c>
    </row>
    <row r="220" spans="1:38" ht="13.5" customHeight="1" x14ac:dyDescent="0.25">
      <c r="A220" s="3">
        <v>76</v>
      </c>
      <c r="B220" s="60"/>
      <c r="C220" s="60"/>
      <c r="D220" s="60"/>
      <c r="E220" s="60"/>
      <c r="F220" s="65"/>
      <c r="G220" s="13">
        <v>46066</v>
      </c>
      <c r="H220" s="31" t="s">
        <v>1294</v>
      </c>
      <c r="I220" s="5">
        <v>79.989999999999995</v>
      </c>
      <c r="J220" s="5" t="s">
        <v>98</v>
      </c>
      <c r="K220" s="5" t="s">
        <v>659</v>
      </c>
      <c r="L220" s="5" t="s">
        <v>659</v>
      </c>
      <c r="M220" s="5" t="s">
        <v>659</v>
      </c>
      <c r="N220" s="5" t="s">
        <v>1294</v>
      </c>
      <c r="O220" s="5">
        <v>192.98</v>
      </c>
      <c r="P220" s="5" t="s">
        <v>98</v>
      </c>
      <c r="Q220" s="5" t="s">
        <v>1294</v>
      </c>
      <c r="R220" s="5">
        <v>374.97</v>
      </c>
      <c r="S220" s="32" t="s">
        <v>98</v>
      </c>
      <c r="T220" s="31" t="s">
        <v>1284</v>
      </c>
      <c r="U220" s="5">
        <v>130.99</v>
      </c>
      <c r="V220" s="5" t="s">
        <v>98</v>
      </c>
      <c r="W220" s="5" t="s">
        <v>1284</v>
      </c>
      <c r="X220" s="5">
        <v>130.99</v>
      </c>
      <c r="Y220" s="5" t="s">
        <v>98</v>
      </c>
      <c r="Z220" s="5" t="s">
        <v>1295</v>
      </c>
      <c r="AA220" s="5">
        <v>288.98</v>
      </c>
      <c r="AB220" s="5" t="s">
        <v>98</v>
      </c>
      <c r="AC220" s="5" t="s">
        <v>1284</v>
      </c>
      <c r="AD220" s="5">
        <v>520.97</v>
      </c>
      <c r="AE220" s="32" t="s">
        <v>98</v>
      </c>
      <c r="AF220" s="31" t="s">
        <v>679</v>
      </c>
      <c r="AG220" s="5">
        <v>25</v>
      </c>
      <c r="AH220" s="5">
        <v>25</v>
      </c>
      <c r="AI220" s="5">
        <v>50</v>
      </c>
      <c r="AJ220" s="5">
        <v>75</v>
      </c>
      <c r="AK220" s="32" t="s">
        <v>1292</v>
      </c>
      <c r="AL220" s="27" t="s">
        <v>1710</v>
      </c>
    </row>
    <row r="221" spans="1:38" ht="13.5" customHeight="1" x14ac:dyDescent="0.25">
      <c r="A221" s="3">
        <v>78</v>
      </c>
      <c r="B221" s="60" t="s">
        <v>18</v>
      </c>
      <c r="C221" s="60" t="s">
        <v>899</v>
      </c>
      <c r="D221" s="60" t="s">
        <v>10</v>
      </c>
      <c r="E221" s="60" t="s">
        <v>134</v>
      </c>
      <c r="F221" s="64">
        <v>45955</v>
      </c>
      <c r="G221" s="13">
        <v>46043</v>
      </c>
      <c r="H221" s="31" t="s">
        <v>659</v>
      </c>
      <c r="I221" s="5" t="s">
        <v>659</v>
      </c>
      <c r="J221" s="5" t="s">
        <v>659</v>
      </c>
      <c r="K221" s="5" t="s">
        <v>659</v>
      </c>
      <c r="L221" s="5" t="s">
        <v>659</v>
      </c>
      <c r="M221" s="5" t="s">
        <v>659</v>
      </c>
      <c r="N221" s="5" t="s">
        <v>659</v>
      </c>
      <c r="O221" s="5" t="s">
        <v>659</v>
      </c>
      <c r="P221" s="5" t="s">
        <v>659</v>
      </c>
      <c r="Q221" s="5" t="s">
        <v>659</v>
      </c>
      <c r="R221" s="5" t="s">
        <v>659</v>
      </c>
      <c r="S221" s="32" t="s">
        <v>659</v>
      </c>
      <c r="T221" s="31" t="s">
        <v>992</v>
      </c>
      <c r="U221" s="5">
        <v>25</v>
      </c>
      <c r="V221" s="5" t="s">
        <v>446</v>
      </c>
      <c r="W221" s="5" t="s">
        <v>1015</v>
      </c>
      <c r="X221" s="5">
        <v>92.98</v>
      </c>
      <c r="Y221" s="5" t="s">
        <v>368</v>
      </c>
      <c r="Z221" s="5" t="s">
        <v>992</v>
      </c>
      <c r="AA221" s="5">
        <v>109.83</v>
      </c>
      <c r="AB221" s="5" t="s">
        <v>446</v>
      </c>
      <c r="AC221" s="5" t="s">
        <v>1016</v>
      </c>
      <c r="AD221" s="5">
        <v>244.92</v>
      </c>
      <c r="AE221" s="32" t="s">
        <v>446</v>
      </c>
      <c r="AF221" s="31" t="s">
        <v>1017</v>
      </c>
      <c r="AG221" s="5">
        <v>117.99</v>
      </c>
      <c r="AH221" s="5">
        <v>117.99</v>
      </c>
      <c r="AI221" s="5">
        <v>235.98</v>
      </c>
      <c r="AJ221" s="5">
        <v>315.98</v>
      </c>
      <c r="AK221" s="32" t="s">
        <v>694</v>
      </c>
      <c r="AL221" s="27"/>
    </row>
    <row r="222" spans="1:38" ht="13.5" customHeight="1" x14ac:dyDescent="0.25">
      <c r="A222" s="3">
        <v>78</v>
      </c>
      <c r="B222" s="60"/>
      <c r="C222" s="60"/>
      <c r="D222" s="60"/>
      <c r="E222" s="60"/>
      <c r="F222" s="65"/>
      <c r="G222" s="13">
        <v>46047</v>
      </c>
      <c r="H222" s="31" t="s">
        <v>659</v>
      </c>
      <c r="I222" s="5" t="s">
        <v>659</v>
      </c>
      <c r="J222" s="5" t="s">
        <v>659</v>
      </c>
      <c r="K222" s="5" t="s">
        <v>659</v>
      </c>
      <c r="L222" s="5" t="s">
        <v>659</v>
      </c>
      <c r="M222" s="5" t="s">
        <v>659</v>
      </c>
      <c r="N222" s="5" t="s">
        <v>659</v>
      </c>
      <c r="O222" s="5" t="s">
        <v>659</v>
      </c>
      <c r="P222" s="5" t="s">
        <v>659</v>
      </c>
      <c r="Q222" s="5" t="s">
        <v>1013</v>
      </c>
      <c r="R222" s="5" t="s">
        <v>1018</v>
      </c>
      <c r="S222" s="32" t="s">
        <v>401</v>
      </c>
      <c r="T222" s="31" t="s">
        <v>1013</v>
      </c>
      <c r="U222" s="5">
        <v>22.88</v>
      </c>
      <c r="V222" s="5" t="s">
        <v>380</v>
      </c>
      <c r="W222" s="5" t="s">
        <v>1015</v>
      </c>
      <c r="X222" s="5">
        <v>92.98</v>
      </c>
      <c r="Y222" s="5" t="s">
        <v>368</v>
      </c>
      <c r="Z222" s="5" t="s">
        <v>1013</v>
      </c>
      <c r="AA222" s="5">
        <v>114.43</v>
      </c>
      <c r="AB222" s="5" t="s">
        <v>380</v>
      </c>
      <c r="AC222" s="5" t="s">
        <v>1013</v>
      </c>
      <c r="AD222" s="5" t="s">
        <v>1018</v>
      </c>
      <c r="AE222" s="32" t="s">
        <v>401</v>
      </c>
      <c r="AF222" s="31" t="s">
        <v>1019</v>
      </c>
      <c r="AG222" s="5">
        <v>139.99</v>
      </c>
      <c r="AH222" s="5">
        <v>139.99</v>
      </c>
      <c r="AI222" s="5">
        <v>279.98</v>
      </c>
      <c r="AJ222" s="5">
        <v>363.98</v>
      </c>
      <c r="AK222" s="32" t="s">
        <v>694</v>
      </c>
      <c r="AL222" s="27"/>
    </row>
    <row r="223" spans="1:38" ht="13.5" customHeight="1" x14ac:dyDescent="0.25">
      <c r="A223" s="3">
        <v>78</v>
      </c>
      <c r="B223" s="60"/>
      <c r="C223" s="60"/>
      <c r="D223" s="60"/>
      <c r="E223" s="60"/>
      <c r="F223" s="65"/>
      <c r="G223" s="13">
        <v>46051</v>
      </c>
      <c r="H223" s="31" t="s">
        <v>659</v>
      </c>
      <c r="I223" s="5" t="s">
        <v>659</v>
      </c>
      <c r="J223" s="5" t="s">
        <v>659</v>
      </c>
      <c r="K223" s="5" t="s">
        <v>659</v>
      </c>
      <c r="L223" s="5" t="s">
        <v>659</v>
      </c>
      <c r="M223" s="5" t="s">
        <v>659</v>
      </c>
      <c r="N223" s="5" t="s">
        <v>1013</v>
      </c>
      <c r="O223" s="5" t="s">
        <v>1020</v>
      </c>
      <c r="P223" s="5" t="s">
        <v>401</v>
      </c>
      <c r="Q223" s="5" t="s">
        <v>1013</v>
      </c>
      <c r="R223" s="5" t="s">
        <v>1018</v>
      </c>
      <c r="S223" s="32" t="s">
        <v>401</v>
      </c>
      <c r="T223" s="31" t="s">
        <v>1013</v>
      </c>
      <c r="U223" s="5">
        <v>22.88</v>
      </c>
      <c r="V223" s="5" t="s">
        <v>380</v>
      </c>
      <c r="W223" s="5" t="s">
        <v>1015</v>
      </c>
      <c r="X223" s="5">
        <v>92.98</v>
      </c>
      <c r="Y223" s="5" t="s">
        <v>368</v>
      </c>
      <c r="Z223" s="5" t="s">
        <v>1013</v>
      </c>
      <c r="AA223" s="5" t="s">
        <v>1020</v>
      </c>
      <c r="AB223" s="5" t="s">
        <v>401</v>
      </c>
      <c r="AC223" s="5" t="s">
        <v>1013</v>
      </c>
      <c r="AD223" s="5" t="s">
        <v>1018</v>
      </c>
      <c r="AE223" s="32" t="s">
        <v>401</v>
      </c>
      <c r="AF223" s="31" t="s">
        <v>1017</v>
      </c>
      <c r="AG223" s="5">
        <v>117.99</v>
      </c>
      <c r="AH223" s="15">
        <v>117.99</v>
      </c>
      <c r="AI223" s="5">
        <v>235.98</v>
      </c>
      <c r="AJ223" s="5">
        <v>315.98</v>
      </c>
      <c r="AK223" s="32" t="s">
        <v>694</v>
      </c>
      <c r="AL223" s="27"/>
    </row>
    <row r="224" spans="1:38" ht="13.5" customHeight="1" x14ac:dyDescent="0.25">
      <c r="A224" s="3">
        <v>79</v>
      </c>
      <c r="B224" s="60" t="s">
        <v>33</v>
      </c>
      <c r="C224" s="60" t="s">
        <v>776</v>
      </c>
      <c r="D224" s="60" t="s">
        <v>35</v>
      </c>
      <c r="E224" s="60" t="s">
        <v>777</v>
      </c>
      <c r="F224" s="64">
        <v>45948</v>
      </c>
      <c r="G224" s="13">
        <v>46036</v>
      </c>
      <c r="H224" s="31" t="s">
        <v>787</v>
      </c>
      <c r="I224" s="5">
        <v>148</v>
      </c>
      <c r="J224" s="5" t="s">
        <v>778</v>
      </c>
      <c r="K224" s="5" t="s">
        <v>787</v>
      </c>
      <c r="L224" s="5">
        <v>148</v>
      </c>
      <c r="M224" s="5" t="s">
        <v>778</v>
      </c>
      <c r="N224" s="5" t="s">
        <v>787</v>
      </c>
      <c r="O224" s="5">
        <v>332</v>
      </c>
      <c r="P224" s="5" t="s">
        <v>196</v>
      </c>
      <c r="Q224" s="5" t="s">
        <v>787</v>
      </c>
      <c r="R224" s="5">
        <v>569</v>
      </c>
      <c r="S224" s="32" t="s">
        <v>196</v>
      </c>
      <c r="T224" s="31" t="s">
        <v>115</v>
      </c>
      <c r="U224" s="5" t="s">
        <v>115</v>
      </c>
      <c r="V224" s="5" t="s">
        <v>115</v>
      </c>
      <c r="W224" s="5" t="s">
        <v>115</v>
      </c>
      <c r="X224" s="5" t="s">
        <v>115</v>
      </c>
      <c r="Y224" s="5" t="s">
        <v>115</v>
      </c>
      <c r="Z224" s="5" t="s">
        <v>115</v>
      </c>
      <c r="AA224" s="5" t="s">
        <v>115</v>
      </c>
      <c r="AB224" s="5" t="s">
        <v>115</v>
      </c>
      <c r="AC224" s="5" t="s">
        <v>115</v>
      </c>
      <c r="AD224" s="5" t="s">
        <v>115</v>
      </c>
      <c r="AE224" s="32" t="s">
        <v>115</v>
      </c>
      <c r="AF224" s="31" t="s">
        <v>788</v>
      </c>
      <c r="AG224" s="5">
        <v>40</v>
      </c>
      <c r="AH224" s="5">
        <v>40</v>
      </c>
      <c r="AI224" s="5">
        <v>80</v>
      </c>
      <c r="AJ224" s="5">
        <v>82</v>
      </c>
      <c r="AK224" s="32" t="s">
        <v>199</v>
      </c>
      <c r="AL224" s="27" t="s">
        <v>1711</v>
      </c>
    </row>
    <row r="225" spans="1:38" ht="13.5" customHeight="1" x14ac:dyDescent="0.25">
      <c r="A225" s="3">
        <v>79</v>
      </c>
      <c r="B225" s="60"/>
      <c r="C225" s="60"/>
      <c r="D225" s="60"/>
      <c r="E225" s="60"/>
      <c r="F225" s="64"/>
      <c r="G225" s="13">
        <v>46040</v>
      </c>
      <c r="H225" s="31" t="s">
        <v>787</v>
      </c>
      <c r="I225" s="5">
        <v>153</v>
      </c>
      <c r="J225" s="5" t="s">
        <v>778</v>
      </c>
      <c r="K225" s="5" t="s">
        <v>787</v>
      </c>
      <c r="L225" s="5">
        <v>153</v>
      </c>
      <c r="M225" s="5" t="s">
        <v>778</v>
      </c>
      <c r="N225" s="5" t="s">
        <v>787</v>
      </c>
      <c r="O225" s="5">
        <v>332</v>
      </c>
      <c r="P225" s="5" t="s">
        <v>196</v>
      </c>
      <c r="Q225" s="5" t="s">
        <v>787</v>
      </c>
      <c r="R225" s="5">
        <v>569</v>
      </c>
      <c r="S225" s="32" t="s">
        <v>196</v>
      </c>
      <c r="T225" s="31" t="s">
        <v>115</v>
      </c>
      <c r="U225" s="5" t="s">
        <v>115</v>
      </c>
      <c r="V225" s="5" t="s">
        <v>115</v>
      </c>
      <c r="W225" s="5" t="s">
        <v>115</v>
      </c>
      <c r="X225" s="5" t="s">
        <v>115</v>
      </c>
      <c r="Y225" s="5" t="s">
        <v>115</v>
      </c>
      <c r="Z225" s="5" t="s">
        <v>115</v>
      </c>
      <c r="AA225" s="5" t="s">
        <v>115</v>
      </c>
      <c r="AB225" s="5" t="s">
        <v>115</v>
      </c>
      <c r="AC225" s="5" t="s">
        <v>115</v>
      </c>
      <c r="AD225" s="5" t="s">
        <v>115</v>
      </c>
      <c r="AE225" s="32" t="s">
        <v>115</v>
      </c>
      <c r="AF225" s="31" t="s">
        <v>788</v>
      </c>
      <c r="AG225" s="5">
        <v>40</v>
      </c>
      <c r="AH225" s="5">
        <v>40</v>
      </c>
      <c r="AI225" s="5">
        <v>80</v>
      </c>
      <c r="AJ225" s="5">
        <v>82</v>
      </c>
      <c r="AK225" s="32" t="s">
        <v>199</v>
      </c>
      <c r="AL225" s="27" t="s">
        <v>1711</v>
      </c>
    </row>
    <row r="226" spans="1:38" ht="13.5" customHeight="1" x14ac:dyDescent="0.25">
      <c r="A226" s="3">
        <v>79</v>
      </c>
      <c r="B226" s="60"/>
      <c r="C226" s="60"/>
      <c r="D226" s="60"/>
      <c r="E226" s="60"/>
      <c r="F226" s="64"/>
      <c r="G226" s="13">
        <v>46044</v>
      </c>
      <c r="H226" s="31" t="s">
        <v>787</v>
      </c>
      <c r="I226" s="5">
        <v>153</v>
      </c>
      <c r="J226" s="5" t="s">
        <v>778</v>
      </c>
      <c r="K226" s="5" t="s">
        <v>787</v>
      </c>
      <c r="L226" s="5">
        <v>153</v>
      </c>
      <c r="M226" s="5" t="s">
        <v>778</v>
      </c>
      <c r="N226" s="5" t="s">
        <v>787</v>
      </c>
      <c r="O226" s="5">
        <v>332</v>
      </c>
      <c r="P226" s="5" t="s">
        <v>196</v>
      </c>
      <c r="Q226" s="5" t="s">
        <v>787</v>
      </c>
      <c r="R226" s="5">
        <v>569</v>
      </c>
      <c r="S226" s="32" t="s">
        <v>196</v>
      </c>
      <c r="T226" s="31" t="s">
        <v>115</v>
      </c>
      <c r="U226" s="5" t="s">
        <v>115</v>
      </c>
      <c r="V226" s="5" t="s">
        <v>115</v>
      </c>
      <c r="W226" s="5" t="s">
        <v>115</v>
      </c>
      <c r="X226" s="5" t="s">
        <v>115</v>
      </c>
      <c r="Y226" s="5" t="s">
        <v>115</v>
      </c>
      <c r="Z226" s="5" t="s">
        <v>115</v>
      </c>
      <c r="AA226" s="5" t="s">
        <v>115</v>
      </c>
      <c r="AB226" s="5" t="s">
        <v>115</v>
      </c>
      <c r="AC226" s="5" t="s">
        <v>115</v>
      </c>
      <c r="AD226" s="5" t="s">
        <v>115</v>
      </c>
      <c r="AE226" s="32" t="s">
        <v>115</v>
      </c>
      <c r="AF226" s="31" t="s">
        <v>788</v>
      </c>
      <c r="AG226" s="5">
        <v>40</v>
      </c>
      <c r="AH226" s="5">
        <v>40</v>
      </c>
      <c r="AI226" s="5">
        <v>80</v>
      </c>
      <c r="AJ226" s="5">
        <v>82</v>
      </c>
      <c r="AK226" s="32" t="s">
        <v>199</v>
      </c>
      <c r="AL226" s="27" t="s">
        <v>1711</v>
      </c>
    </row>
    <row r="227" spans="1:38" ht="13.5" customHeight="1" x14ac:dyDescent="0.25">
      <c r="A227" s="3">
        <v>81</v>
      </c>
      <c r="B227" s="60" t="s">
        <v>20</v>
      </c>
      <c r="C227" s="60" t="s">
        <v>179</v>
      </c>
      <c r="D227" s="60" t="s">
        <v>29</v>
      </c>
      <c r="E227" s="60" t="s">
        <v>780</v>
      </c>
      <c r="F227" s="64">
        <v>45977</v>
      </c>
      <c r="G227" s="13">
        <v>46065</v>
      </c>
      <c r="H227" s="31" t="s">
        <v>659</v>
      </c>
      <c r="I227" s="5" t="s">
        <v>659</v>
      </c>
      <c r="J227" s="5" t="s">
        <v>659</v>
      </c>
      <c r="K227" s="5" t="s">
        <v>659</v>
      </c>
      <c r="L227" s="5" t="s">
        <v>659</v>
      </c>
      <c r="M227" s="5" t="s">
        <v>659</v>
      </c>
      <c r="N227" s="5" t="s">
        <v>659</v>
      </c>
      <c r="O227" s="5" t="s">
        <v>659</v>
      </c>
      <c r="P227" s="5" t="s">
        <v>659</v>
      </c>
      <c r="Q227" s="5" t="s">
        <v>659</v>
      </c>
      <c r="R227" s="5" t="s">
        <v>659</v>
      </c>
      <c r="S227" s="32" t="s">
        <v>659</v>
      </c>
      <c r="T227" s="31" t="s">
        <v>1834</v>
      </c>
      <c r="U227" s="5">
        <v>62.79</v>
      </c>
      <c r="V227" s="5" t="s">
        <v>194</v>
      </c>
      <c r="W227" s="5" t="s">
        <v>1833</v>
      </c>
      <c r="X227" s="5">
        <v>62.79</v>
      </c>
      <c r="Y227" s="5" t="s">
        <v>194</v>
      </c>
      <c r="Z227" s="5" t="s">
        <v>1833</v>
      </c>
      <c r="AA227" s="5">
        <v>174.31</v>
      </c>
      <c r="AB227" s="5" t="s">
        <v>196</v>
      </c>
      <c r="AC227" s="5" t="s">
        <v>1834</v>
      </c>
      <c r="AD227" s="5">
        <v>339.96</v>
      </c>
      <c r="AE227" s="32" t="s">
        <v>196</v>
      </c>
      <c r="AF227" s="31" t="s">
        <v>1840</v>
      </c>
      <c r="AG227" s="5">
        <v>71.489999999999995</v>
      </c>
      <c r="AH227" s="5">
        <v>71.489999999999995</v>
      </c>
      <c r="AI227" s="5">
        <v>141.58000000000001</v>
      </c>
      <c r="AJ227" s="5">
        <v>142.47999999999999</v>
      </c>
      <c r="AK227" s="32" t="s">
        <v>1836</v>
      </c>
      <c r="AL227" s="27"/>
    </row>
    <row r="228" spans="1:38" ht="13.5" customHeight="1" x14ac:dyDescent="0.25">
      <c r="A228" s="3">
        <v>81</v>
      </c>
      <c r="B228" s="60"/>
      <c r="C228" s="60"/>
      <c r="D228" s="60"/>
      <c r="E228" s="60"/>
      <c r="F228" s="64"/>
      <c r="G228" s="13">
        <v>46069</v>
      </c>
      <c r="H228" s="31" t="s">
        <v>659</v>
      </c>
      <c r="I228" s="5" t="s">
        <v>659</v>
      </c>
      <c r="J228" s="5" t="s">
        <v>659</v>
      </c>
      <c r="K228" s="5" t="s">
        <v>659</v>
      </c>
      <c r="L228" s="5" t="s">
        <v>659</v>
      </c>
      <c r="M228" s="5" t="s">
        <v>659</v>
      </c>
      <c r="N228" s="5" t="s">
        <v>659</v>
      </c>
      <c r="O228" s="5" t="s">
        <v>659</v>
      </c>
      <c r="P228" s="5" t="s">
        <v>659</v>
      </c>
      <c r="Q228" s="5" t="s">
        <v>659</v>
      </c>
      <c r="R228" s="5" t="s">
        <v>659</v>
      </c>
      <c r="S228" s="32" t="s">
        <v>659</v>
      </c>
      <c r="T228" s="31" t="s">
        <v>1833</v>
      </c>
      <c r="U228" s="5">
        <v>62.79</v>
      </c>
      <c r="V228" s="5" t="s">
        <v>194</v>
      </c>
      <c r="W228" s="5" t="s">
        <v>1833</v>
      </c>
      <c r="X228" s="5">
        <v>62.79</v>
      </c>
      <c r="Y228" s="5" t="s">
        <v>194</v>
      </c>
      <c r="Z228" s="5" t="s">
        <v>1839</v>
      </c>
      <c r="AA228" s="5">
        <v>171.94</v>
      </c>
      <c r="AB228" s="5" t="s">
        <v>201</v>
      </c>
      <c r="AC228" s="5" t="s">
        <v>1839</v>
      </c>
      <c r="AD228" s="5">
        <v>413.57</v>
      </c>
      <c r="AE228" s="32" t="s">
        <v>196</v>
      </c>
      <c r="AF228" s="31" t="s">
        <v>1840</v>
      </c>
      <c r="AG228" s="5">
        <v>71.489999999999995</v>
      </c>
      <c r="AH228" s="5">
        <v>71.489999999999995</v>
      </c>
      <c r="AI228" s="5">
        <v>141.58000000000001</v>
      </c>
      <c r="AJ228" s="5">
        <v>142.47999999999999</v>
      </c>
      <c r="AK228" s="32" t="s">
        <v>1836</v>
      </c>
      <c r="AL228" s="27"/>
    </row>
    <row r="229" spans="1:38" ht="13.5" customHeight="1" x14ac:dyDescent="0.25">
      <c r="A229" s="3">
        <v>81</v>
      </c>
      <c r="B229" s="60"/>
      <c r="C229" s="60"/>
      <c r="D229" s="60"/>
      <c r="E229" s="60"/>
      <c r="F229" s="64"/>
      <c r="G229" s="13">
        <v>46073</v>
      </c>
      <c r="H229" s="31" t="s">
        <v>659</v>
      </c>
      <c r="I229" s="5" t="s">
        <v>659</v>
      </c>
      <c r="J229" s="5" t="s">
        <v>659</v>
      </c>
      <c r="K229" s="5" t="s">
        <v>659</v>
      </c>
      <c r="L229" s="5" t="s">
        <v>659</v>
      </c>
      <c r="M229" s="5" t="s">
        <v>659</v>
      </c>
      <c r="N229" s="5" t="s">
        <v>659</v>
      </c>
      <c r="O229" s="5" t="s">
        <v>659</v>
      </c>
      <c r="P229" s="5" t="s">
        <v>659</v>
      </c>
      <c r="Q229" s="5" t="s">
        <v>659</v>
      </c>
      <c r="R229" s="5" t="s">
        <v>659</v>
      </c>
      <c r="S229" s="32" t="s">
        <v>659</v>
      </c>
      <c r="T229" s="31" t="s">
        <v>1839</v>
      </c>
      <c r="U229" s="5">
        <v>43.99</v>
      </c>
      <c r="V229" s="5" t="s">
        <v>201</v>
      </c>
      <c r="W229" s="5" t="s">
        <v>1833</v>
      </c>
      <c r="X229" s="5">
        <v>62.79</v>
      </c>
      <c r="Y229" s="5" t="s">
        <v>194</v>
      </c>
      <c r="Z229" s="5" t="s">
        <v>1839</v>
      </c>
      <c r="AA229" s="5">
        <v>125.57</v>
      </c>
      <c r="AB229" s="5" t="s">
        <v>196</v>
      </c>
      <c r="AC229" s="5" t="s">
        <v>1839</v>
      </c>
      <c r="AD229" s="5">
        <v>202.64</v>
      </c>
      <c r="AE229" s="32" t="s">
        <v>201</v>
      </c>
      <c r="AF229" s="31" t="s">
        <v>1840</v>
      </c>
      <c r="AG229" s="5">
        <v>76.489999999999995</v>
      </c>
      <c r="AH229" s="5">
        <v>76.489999999999995</v>
      </c>
      <c r="AI229" s="5">
        <v>151.58000000000001</v>
      </c>
      <c r="AJ229" s="5">
        <v>152.47999999999999</v>
      </c>
      <c r="AK229" s="32" t="s">
        <v>1836</v>
      </c>
      <c r="AL229" s="27"/>
    </row>
    <row r="230" spans="1:38" ht="13.5" customHeight="1" x14ac:dyDescent="0.25">
      <c r="A230" s="3">
        <v>82</v>
      </c>
      <c r="B230" s="60" t="s">
        <v>29</v>
      </c>
      <c r="C230" s="60" t="s">
        <v>780</v>
      </c>
      <c r="D230" s="60" t="s">
        <v>30</v>
      </c>
      <c r="E230" s="60" t="s">
        <v>841</v>
      </c>
      <c r="F230" s="64">
        <v>45955</v>
      </c>
      <c r="G230" s="13">
        <v>45678</v>
      </c>
      <c r="H230" s="31" t="s">
        <v>860</v>
      </c>
      <c r="I230" s="5">
        <v>37</v>
      </c>
      <c r="J230" s="5" t="s">
        <v>104</v>
      </c>
      <c r="K230" s="5" t="s">
        <v>872</v>
      </c>
      <c r="L230" s="5">
        <v>73</v>
      </c>
      <c r="M230" s="5" t="s">
        <v>89</v>
      </c>
      <c r="N230" s="5" t="s">
        <v>873</v>
      </c>
      <c r="O230" s="5">
        <v>414</v>
      </c>
      <c r="P230" s="5" t="s">
        <v>706</v>
      </c>
      <c r="Q230" s="5" t="s">
        <v>873</v>
      </c>
      <c r="R230" s="5">
        <v>828</v>
      </c>
      <c r="S230" s="32" t="s">
        <v>706</v>
      </c>
      <c r="T230" s="31" t="s">
        <v>115</v>
      </c>
      <c r="U230" s="5" t="s">
        <v>115</v>
      </c>
      <c r="V230" s="5" t="s">
        <v>115</v>
      </c>
      <c r="W230" s="5" t="s">
        <v>115</v>
      </c>
      <c r="X230" s="5" t="s">
        <v>115</v>
      </c>
      <c r="Y230" s="5" t="s">
        <v>115</v>
      </c>
      <c r="Z230" s="5" t="s">
        <v>115</v>
      </c>
      <c r="AA230" s="5" t="s">
        <v>115</v>
      </c>
      <c r="AB230" s="5" t="s">
        <v>115</v>
      </c>
      <c r="AC230" s="5" t="s">
        <v>115</v>
      </c>
      <c r="AD230" s="5" t="s">
        <v>115</v>
      </c>
      <c r="AE230" s="32" t="s">
        <v>115</v>
      </c>
      <c r="AF230" s="31" t="s">
        <v>115</v>
      </c>
      <c r="AG230" s="5" t="s">
        <v>115</v>
      </c>
      <c r="AH230" s="5" t="s">
        <v>115</v>
      </c>
      <c r="AI230" s="5" t="s">
        <v>115</v>
      </c>
      <c r="AJ230" s="5" t="s">
        <v>115</v>
      </c>
      <c r="AK230" s="32" t="s">
        <v>115</v>
      </c>
      <c r="AL230" s="27" t="s">
        <v>942</v>
      </c>
    </row>
    <row r="231" spans="1:38" ht="13.5" customHeight="1" x14ac:dyDescent="0.25">
      <c r="A231" s="3">
        <v>82</v>
      </c>
      <c r="B231" s="60"/>
      <c r="C231" s="60"/>
      <c r="D231" s="60"/>
      <c r="E231" s="60"/>
      <c r="F231" s="65"/>
      <c r="G231" s="13">
        <v>45682</v>
      </c>
      <c r="H231" s="31" t="s">
        <v>860</v>
      </c>
      <c r="I231" s="5">
        <v>37</v>
      </c>
      <c r="J231" s="5" t="s">
        <v>104</v>
      </c>
      <c r="K231" s="5" t="s">
        <v>874</v>
      </c>
      <c r="L231" s="5">
        <v>81</v>
      </c>
      <c r="M231" s="5" t="s">
        <v>706</v>
      </c>
      <c r="N231" s="5" t="s">
        <v>874</v>
      </c>
      <c r="O231" s="5">
        <v>208</v>
      </c>
      <c r="P231" s="5" t="s">
        <v>706</v>
      </c>
      <c r="Q231" s="5" t="s">
        <v>874</v>
      </c>
      <c r="R231" s="5">
        <v>416</v>
      </c>
      <c r="S231" s="32" t="s">
        <v>706</v>
      </c>
      <c r="T231" s="31" t="s">
        <v>115</v>
      </c>
      <c r="U231" s="5" t="s">
        <v>115</v>
      </c>
      <c r="V231" s="5" t="s">
        <v>115</v>
      </c>
      <c r="W231" s="5" t="s">
        <v>115</v>
      </c>
      <c r="X231" s="5" t="s">
        <v>115</v>
      </c>
      <c r="Y231" s="5" t="s">
        <v>115</v>
      </c>
      <c r="Z231" s="5" t="s">
        <v>115</v>
      </c>
      <c r="AA231" s="5" t="s">
        <v>115</v>
      </c>
      <c r="AB231" s="5" t="s">
        <v>115</v>
      </c>
      <c r="AC231" s="5" t="s">
        <v>115</v>
      </c>
      <c r="AD231" s="5" t="s">
        <v>115</v>
      </c>
      <c r="AE231" s="32" t="s">
        <v>115</v>
      </c>
      <c r="AF231" s="31" t="s">
        <v>115</v>
      </c>
      <c r="AG231" s="5" t="s">
        <v>115</v>
      </c>
      <c r="AH231" s="5" t="s">
        <v>115</v>
      </c>
      <c r="AI231" s="5" t="s">
        <v>115</v>
      </c>
      <c r="AJ231" s="5" t="s">
        <v>115</v>
      </c>
      <c r="AK231" s="32" t="s">
        <v>115</v>
      </c>
      <c r="AL231" s="27" t="s">
        <v>942</v>
      </c>
    </row>
    <row r="232" spans="1:38" ht="13.5" customHeight="1" x14ac:dyDescent="0.25">
      <c r="A232" s="3">
        <v>82</v>
      </c>
      <c r="B232" s="60"/>
      <c r="C232" s="60"/>
      <c r="D232" s="60"/>
      <c r="E232" s="60"/>
      <c r="F232" s="65"/>
      <c r="G232" s="13">
        <v>45686</v>
      </c>
      <c r="H232" s="31" t="s">
        <v>860</v>
      </c>
      <c r="I232" s="5">
        <v>37</v>
      </c>
      <c r="J232" s="5" t="s">
        <v>104</v>
      </c>
      <c r="K232" s="5" t="s">
        <v>875</v>
      </c>
      <c r="L232" s="5">
        <v>63</v>
      </c>
      <c r="M232" s="5" t="s">
        <v>763</v>
      </c>
      <c r="N232" s="5" t="s">
        <v>875</v>
      </c>
      <c r="O232" s="5">
        <v>152.80000000000001</v>
      </c>
      <c r="P232" s="5" t="s">
        <v>763</v>
      </c>
      <c r="Q232" s="5" t="s">
        <v>875</v>
      </c>
      <c r="R232" s="5">
        <v>305.60000000000002</v>
      </c>
      <c r="S232" s="32" t="s">
        <v>763</v>
      </c>
      <c r="T232" s="31" t="s">
        <v>115</v>
      </c>
      <c r="U232" s="5" t="s">
        <v>115</v>
      </c>
      <c r="V232" s="5" t="s">
        <v>115</v>
      </c>
      <c r="W232" s="5" t="s">
        <v>115</v>
      </c>
      <c r="X232" s="5" t="s">
        <v>115</v>
      </c>
      <c r="Y232" s="5" t="s">
        <v>115</v>
      </c>
      <c r="Z232" s="5" t="s">
        <v>115</v>
      </c>
      <c r="AA232" s="5" t="s">
        <v>115</v>
      </c>
      <c r="AB232" s="5" t="s">
        <v>115</v>
      </c>
      <c r="AC232" s="5" t="s">
        <v>115</v>
      </c>
      <c r="AD232" s="5" t="s">
        <v>115</v>
      </c>
      <c r="AE232" s="32" t="s">
        <v>115</v>
      </c>
      <c r="AF232" s="31" t="s">
        <v>115</v>
      </c>
      <c r="AG232" s="5" t="s">
        <v>115</v>
      </c>
      <c r="AH232" s="5" t="s">
        <v>115</v>
      </c>
      <c r="AI232" s="5" t="s">
        <v>115</v>
      </c>
      <c r="AJ232" s="5" t="s">
        <v>115</v>
      </c>
      <c r="AK232" s="32" t="s">
        <v>115</v>
      </c>
      <c r="AL232" s="27" t="s">
        <v>942</v>
      </c>
    </row>
    <row r="233" spans="1:38" ht="13.5" customHeight="1" x14ac:dyDescent="0.25">
      <c r="A233" s="3">
        <v>83</v>
      </c>
      <c r="B233" s="60" t="s">
        <v>35</v>
      </c>
      <c r="C233" s="60" t="s">
        <v>777</v>
      </c>
      <c r="D233" s="60" t="s">
        <v>17</v>
      </c>
      <c r="E233" s="60" t="s">
        <v>87</v>
      </c>
      <c r="F233" s="64">
        <v>45957</v>
      </c>
      <c r="G233" s="13">
        <v>46045</v>
      </c>
      <c r="H233" s="31" t="s">
        <v>659</v>
      </c>
      <c r="I233" s="5" t="s">
        <v>659</v>
      </c>
      <c r="J233" s="5" t="s">
        <v>659</v>
      </c>
      <c r="K233" s="5" t="s">
        <v>659</v>
      </c>
      <c r="L233" s="5" t="s">
        <v>659</v>
      </c>
      <c r="M233" s="5" t="s">
        <v>659</v>
      </c>
      <c r="N233" s="5" t="s">
        <v>659</v>
      </c>
      <c r="O233" s="5" t="s">
        <v>659</v>
      </c>
      <c r="P233" s="5" t="s">
        <v>659</v>
      </c>
      <c r="Q233" s="5" t="s">
        <v>659</v>
      </c>
      <c r="R233" s="5" t="s">
        <v>659</v>
      </c>
      <c r="S233" s="32" t="s">
        <v>659</v>
      </c>
      <c r="T233" s="31" t="s">
        <v>1141</v>
      </c>
      <c r="U233" s="5">
        <v>19.989999999999998</v>
      </c>
      <c r="V233" s="5" t="s">
        <v>204</v>
      </c>
      <c r="W233" s="5" t="s">
        <v>1141</v>
      </c>
      <c r="X233" s="5">
        <v>44.49</v>
      </c>
      <c r="Y233" s="5" t="s">
        <v>204</v>
      </c>
      <c r="Z233" s="5" t="s">
        <v>1141</v>
      </c>
      <c r="AA233" s="5">
        <v>106.86</v>
      </c>
      <c r="AB233" s="5" t="s">
        <v>196</v>
      </c>
      <c r="AC233" s="5" t="s">
        <v>1141</v>
      </c>
      <c r="AD233" s="5">
        <v>205.09</v>
      </c>
      <c r="AE233" s="32" t="s">
        <v>196</v>
      </c>
      <c r="AF233" s="31" t="s">
        <v>115</v>
      </c>
      <c r="AG233" s="5" t="s">
        <v>115</v>
      </c>
      <c r="AH233" s="5" t="s">
        <v>115</v>
      </c>
      <c r="AI233" s="5" t="s">
        <v>115</v>
      </c>
      <c r="AJ233" s="5" t="s">
        <v>115</v>
      </c>
      <c r="AK233" s="32" t="s">
        <v>115</v>
      </c>
      <c r="AL233" s="27" t="s">
        <v>1152</v>
      </c>
    </row>
    <row r="234" spans="1:38" ht="13.5" customHeight="1" x14ac:dyDescent="0.25">
      <c r="A234" s="3">
        <v>83</v>
      </c>
      <c r="B234" s="60"/>
      <c r="C234" s="60"/>
      <c r="D234" s="60"/>
      <c r="E234" s="60"/>
      <c r="F234" s="65"/>
      <c r="G234" s="13">
        <v>46049</v>
      </c>
      <c r="H234" s="31" t="s">
        <v>1153</v>
      </c>
      <c r="I234" s="5">
        <v>101.48</v>
      </c>
      <c r="J234" s="5" t="s">
        <v>194</v>
      </c>
      <c r="K234" s="5" t="s">
        <v>1153</v>
      </c>
      <c r="L234" s="5">
        <v>101.48</v>
      </c>
      <c r="M234" s="5" t="s">
        <v>194</v>
      </c>
      <c r="N234" s="5" t="s">
        <v>1153</v>
      </c>
      <c r="O234" s="5">
        <v>239.67</v>
      </c>
      <c r="P234" s="5" t="s">
        <v>196</v>
      </c>
      <c r="Q234" s="5" t="s">
        <v>1153</v>
      </c>
      <c r="R234" s="5">
        <v>418.89</v>
      </c>
      <c r="S234" s="32" t="s">
        <v>196</v>
      </c>
      <c r="T234" s="31" t="s">
        <v>115</v>
      </c>
      <c r="U234" s="5" t="s">
        <v>115</v>
      </c>
      <c r="V234" s="5" t="s">
        <v>115</v>
      </c>
      <c r="W234" s="5" t="s">
        <v>115</v>
      </c>
      <c r="X234" s="5" t="s">
        <v>115</v>
      </c>
      <c r="Y234" s="5" t="s">
        <v>115</v>
      </c>
      <c r="Z234" s="5" t="s">
        <v>115</v>
      </c>
      <c r="AA234" s="5" t="s">
        <v>115</v>
      </c>
      <c r="AB234" s="5" t="s">
        <v>115</v>
      </c>
      <c r="AC234" s="5" t="s">
        <v>115</v>
      </c>
      <c r="AD234" s="5" t="s">
        <v>115</v>
      </c>
      <c r="AE234" s="32" t="s">
        <v>115</v>
      </c>
      <c r="AF234" s="31" t="s">
        <v>1154</v>
      </c>
      <c r="AG234" s="5">
        <v>83.7</v>
      </c>
      <c r="AH234" s="5">
        <v>83.7</v>
      </c>
      <c r="AI234" s="5">
        <v>167.4</v>
      </c>
      <c r="AJ234" s="5">
        <v>255</v>
      </c>
      <c r="AK234" s="32" t="s">
        <v>199</v>
      </c>
      <c r="AL234" s="27" t="s">
        <v>1155</v>
      </c>
    </row>
    <row r="235" spans="1:38" ht="13.5" customHeight="1" x14ac:dyDescent="0.25">
      <c r="A235" s="3">
        <v>83</v>
      </c>
      <c r="B235" s="60"/>
      <c r="C235" s="60"/>
      <c r="D235" s="60"/>
      <c r="E235" s="60"/>
      <c r="F235" s="65"/>
      <c r="G235" s="13">
        <v>46053</v>
      </c>
      <c r="H235" s="31" t="s">
        <v>1156</v>
      </c>
      <c r="I235" s="5">
        <v>66.930000000000007</v>
      </c>
      <c r="J235" s="5" t="s">
        <v>678</v>
      </c>
      <c r="K235" s="5" t="s">
        <v>1153</v>
      </c>
      <c r="L235" s="5">
        <v>101.48</v>
      </c>
      <c r="M235" s="5" t="s">
        <v>194</v>
      </c>
      <c r="N235" s="5" t="s">
        <v>1153</v>
      </c>
      <c r="O235" s="5">
        <v>239.67</v>
      </c>
      <c r="P235" s="5" t="s">
        <v>196</v>
      </c>
      <c r="Q235" s="5" t="s">
        <v>1153</v>
      </c>
      <c r="R235" s="5">
        <v>417.81</v>
      </c>
      <c r="S235" s="32" t="s">
        <v>196</v>
      </c>
      <c r="T235" s="31" t="s">
        <v>115</v>
      </c>
      <c r="U235" s="5" t="s">
        <v>115</v>
      </c>
      <c r="V235" s="5" t="s">
        <v>115</v>
      </c>
      <c r="W235" s="5" t="s">
        <v>115</v>
      </c>
      <c r="X235" s="5" t="s">
        <v>115</v>
      </c>
      <c r="Y235" s="5" t="s">
        <v>115</v>
      </c>
      <c r="Z235" s="5" t="s">
        <v>115</v>
      </c>
      <c r="AA235" s="5" t="s">
        <v>115</v>
      </c>
      <c r="AB235" s="5" t="s">
        <v>115</v>
      </c>
      <c r="AC235" s="5" t="s">
        <v>115</v>
      </c>
      <c r="AD235" s="5" t="s">
        <v>115</v>
      </c>
      <c r="AE235" s="32" t="s">
        <v>115</v>
      </c>
      <c r="AF235" s="31" t="s">
        <v>1154</v>
      </c>
      <c r="AG235" s="5">
        <v>93.7</v>
      </c>
      <c r="AH235" s="5">
        <v>93.7</v>
      </c>
      <c r="AI235" s="5">
        <v>187.4</v>
      </c>
      <c r="AJ235" s="5">
        <v>245</v>
      </c>
      <c r="AK235" s="32" t="s">
        <v>199</v>
      </c>
      <c r="AL235" s="27" t="s">
        <v>1157</v>
      </c>
    </row>
    <row r="236" spans="1:38" ht="13.5" customHeight="1" x14ac:dyDescent="0.25">
      <c r="A236" s="3">
        <v>84</v>
      </c>
      <c r="B236" s="60" t="s">
        <v>35</v>
      </c>
      <c r="C236" s="60" t="s">
        <v>777</v>
      </c>
      <c r="D236" s="60" t="s">
        <v>37</v>
      </c>
      <c r="E236" s="60" t="s">
        <v>914</v>
      </c>
      <c r="F236" s="64">
        <v>45960</v>
      </c>
      <c r="G236" s="13">
        <v>46048</v>
      </c>
      <c r="H236" s="31" t="s">
        <v>1234</v>
      </c>
      <c r="I236" s="5">
        <v>55</v>
      </c>
      <c r="J236" s="5" t="s">
        <v>347</v>
      </c>
      <c r="K236" s="5" t="s">
        <v>1234</v>
      </c>
      <c r="L236" s="5">
        <v>92</v>
      </c>
      <c r="M236" s="5" t="s">
        <v>347</v>
      </c>
      <c r="N236" s="5" t="s">
        <v>1234</v>
      </c>
      <c r="O236" s="5">
        <v>165</v>
      </c>
      <c r="P236" s="5" t="s">
        <v>347</v>
      </c>
      <c r="Q236" s="5" t="s">
        <v>1234</v>
      </c>
      <c r="R236" s="5">
        <v>330</v>
      </c>
      <c r="S236" s="32" t="s">
        <v>347</v>
      </c>
      <c r="T236" s="31" t="s">
        <v>115</v>
      </c>
      <c r="U236" s="5" t="s">
        <v>115</v>
      </c>
      <c r="V236" s="5" t="s">
        <v>115</v>
      </c>
      <c r="W236" s="5" t="s">
        <v>115</v>
      </c>
      <c r="X236" s="5" t="s">
        <v>115</v>
      </c>
      <c r="Y236" s="5" t="s">
        <v>115</v>
      </c>
      <c r="Z236" s="5" t="s">
        <v>115</v>
      </c>
      <c r="AA236" s="5" t="s">
        <v>115</v>
      </c>
      <c r="AB236" s="5" t="s">
        <v>115</v>
      </c>
      <c r="AC236" s="5" t="s">
        <v>115</v>
      </c>
      <c r="AD236" s="5" t="s">
        <v>115</v>
      </c>
      <c r="AE236" s="32" t="s">
        <v>115</v>
      </c>
      <c r="AF236" s="31" t="s">
        <v>115</v>
      </c>
      <c r="AG236" s="5" t="s">
        <v>115</v>
      </c>
      <c r="AH236" s="5" t="s">
        <v>115</v>
      </c>
      <c r="AI236" s="5" t="s">
        <v>115</v>
      </c>
      <c r="AJ236" s="5" t="s">
        <v>115</v>
      </c>
      <c r="AK236" s="32" t="s">
        <v>115</v>
      </c>
      <c r="AL236" s="27" t="s">
        <v>1712</v>
      </c>
    </row>
    <row r="237" spans="1:38" ht="13.5" customHeight="1" x14ac:dyDescent="0.25">
      <c r="A237" s="3">
        <v>84</v>
      </c>
      <c r="B237" s="60"/>
      <c r="C237" s="60"/>
      <c r="D237" s="60"/>
      <c r="E237" s="60"/>
      <c r="F237" s="65"/>
      <c r="G237" s="13">
        <v>46052</v>
      </c>
      <c r="H237" s="31" t="s">
        <v>1238</v>
      </c>
      <c r="I237" s="5">
        <v>123</v>
      </c>
      <c r="J237" s="5" t="s">
        <v>778</v>
      </c>
      <c r="K237" s="5" t="s">
        <v>1238</v>
      </c>
      <c r="L237" s="5">
        <v>123</v>
      </c>
      <c r="M237" s="5" t="s">
        <v>778</v>
      </c>
      <c r="N237" s="5" t="s">
        <v>1238</v>
      </c>
      <c r="O237" s="5">
        <v>305</v>
      </c>
      <c r="P237" s="5" t="s">
        <v>778</v>
      </c>
      <c r="Q237" s="5" t="s">
        <v>1238</v>
      </c>
      <c r="R237" s="5">
        <v>594</v>
      </c>
      <c r="S237" s="32" t="s">
        <v>778</v>
      </c>
      <c r="T237" s="31" t="s">
        <v>115</v>
      </c>
      <c r="U237" s="5" t="s">
        <v>115</v>
      </c>
      <c r="V237" s="5" t="s">
        <v>115</v>
      </c>
      <c r="W237" s="5" t="s">
        <v>115</v>
      </c>
      <c r="X237" s="5" t="s">
        <v>115</v>
      </c>
      <c r="Y237" s="5" t="s">
        <v>115</v>
      </c>
      <c r="Z237" s="5" t="s">
        <v>115</v>
      </c>
      <c r="AA237" s="5" t="s">
        <v>115</v>
      </c>
      <c r="AB237" s="5" t="s">
        <v>115</v>
      </c>
      <c r="AC237" s="5" t="s">
        <v>115</v>
      </c>
      <c r="AD237" s="5" t="s">
        <v>115</v>
      </c>
      <c r="AE237" s="32" t="s">
        <v>115</v>
      </c>
      <c r="AF237" s="31" t="s">
        <v>115</v>
      </c>
      <c r="AG237" s="5" t="s">
        <v>115</v>
      </c>
      <c r="AH237" s="5" t="s">
        <v>115</v>
      </c>
      <c r="AI237" s="5" t="s">
        <v>115</v>
      </c>
      <c r="AJ237" s="5" t="s">
        <v>115</v>
      </c>
      <c r="AK237" s="32" t="s">
        <v>115</v>
      </c>
      <c r="AL237" s="27" t="s">
        <v>1712</v>
      </c>
    </row>
    <row r="238" spans="1:38" ht="13.5" customHeight="1" x14ac:dyDescent="0.25">
      <c r="A238" s="3">
        <v>84</v>
      </c>
      <c r="B238" s="60"/>
      <c r="C238" s="60"/>
      <c r="D238" s="60"/>
      <c r="E238" s="60"/>
      <c r="F238" s="65"/>
      <c r="G238" s="13">
        <v>46056</v>
      </c>
      <c r="H238" s="31" t="s">
        <v>1240</v>
      </c>
      <c r="I238" s="5">
        <v>94</v>
      </c>
      <c r="J238" s="5" t="s">
        <v>600</v>
      </c>
      <c r="K238" s="5" t="s">
        <v>1240</v>
      </c>
      <c r="L238" s="5">
        <v>94</v>
      </c>
      <c r="M238" s="5" t="s">
        <v>600</v>
      </c>
      <c r="N238" s="5" t="s">
        <v>1235</v>
      </c>
      <c r="O238" s="5">
        <v>285</v>
      </c>
      <c r="P238" s="5" t="s">
        <v>600</v>
      </c>
      <c r="Q238" s="5" t="s">
        <v>1241</v>
      </c>
      <c r="R238" s="5">
        <v>578</v>
      </c>
      <c r="S238" s="32" t="s">
        <v>778</v>
      </c>
      <c r="T238" s="31" t="s">
        <v>115</v>
      </c>
      <c r="U238" s="5" t="s">
        <v>115</v>
      </c>
      <c r="V238" s="5" t="s">
        <v>115</v>
      </c>
      <c r="W238" s="5" t="s">
        <v>115</v>
      </c>
      <c r="X238" s="5" t="s">
        <v>115</v>
      </c>
      <c r="Y238" s="5" t="s">
        <v>115</v>
      </c>
      <c r="Z238" s="5" t="s">
        <v>115</v>
      </c>
      <c r="AA238" s="5" t="s">
        <v>115</v>
      </c>
      <c r="AB238" s="5" t="s">
        <v>115</v>
      </c>
      <c r="AC238" s="5" t="s">
        <v>115</v>
      </c>
      <c r="AD238" s="5" t="s">
        <v>115</v>
      </c>
      <c r="AE238" s="32" t="s">
        <v>115</v>
      </c>
      <c r="AF238" s="31" t="s">
        <v>115</v>
      </c>
      <c r="AG238" s="5" t="s">
        <v>115</v>
      </c>
      <c r="AH238" s="5" t="s">
        <v>115</v>
      </c>
      <c r="AI238" s="5" t="s">
        <v>115</v>
      </c>
      <c r="AJ238" s="5" t="s">
        <v>115</v>
      </c>
      <c r="AK238" s="32" t="s">
        <v>115</v>
      </c>
      <c r="AL238" s="27" t="s">
        <v>1712</v>
      </c>
    </row>
    <row r="239" spans="1:38" ht="13.5" customHeight="1" x14ac:dyDescent="0.25">
      <c r="A239" s="3">
        <v>85</v>
      </c>
      <c r="B239" s="60" t="s">
        <v>14</v>
      </c>
      <c r="C239" s="60" t="s">
        <v>746</v>
      </c>
      <c r="D239" s="60" t="s">
        <v>40</v>
      </c>
      <c r="E239" s="60" t="s">
        <v>479</v>
      </c>
      <c r="F239" s="64">
        <v>45944</v>
      </c>
      <c r="G239" s="13">
        <v>46032</v>
      </c>
      <c r="H239" s="33" t="s">
        <v>659</v>
      </c>
      <c r="I239" s="15" t="s">
        <v>659</v>
      </c>
      <c r="J239" s="15" t="s">
        <v>659</v>
      </c>
      <c r="K239" s="15" t="s">
        <v>659</v>
      </c>
      <c r="L239" s="15" t="s">
        <v>659</v>
      </c>
      <c r="M239" s="15" t="s">
        <v>659</v>
      </c>
      <c r="N239" s="15" t="s">
        <v>659</v>
      </c>
      <c r="O239" s="15" t="s">
        <v>659</v>
      </c>
      <c r="P239" s="15" t="s">
        <v>659</v>
      </c>
      <c r="Q239" s="15" t="s">
        <v>659</v>
      </c>
      <c r="R239" s="15" t="s">
        <v>659</v>
      </c>
      <c r="S239" s="34" t="s">
        <v>659</v>
      </c>
      <c r="T239" s="31" t="s">
        <v>752</v>
      </c>
      <c r="U239" s="5">
        <v>68</v>
      </c>
      <c r="V239" s="5" t="s">
        <v>706</v>
      </c>
      <c r="W239" s="5" t="s">
        <v>752</v>
      </c>
      <c r="X239" s="5">
        <v>97</v>
      </c>
      <c r="Y239" s="5" t="s">
        <v>706</v>
      </c>
      <c r="Z239" s="5" t="s">
        <v>752</v>
      </c>
      <c r="AA239" s="5">
        <v>174</v>
      </c>
      <c r="AB239" s="5" t="s">
        <v>706</v>
      </c>
      <c r="AC239" s="5" t="s">
        <v>752</v>
      </c>
      <c r="AD239" s="5">
        <v>431</v>
      </c>
      <c r="AE239" s="32" t="s">
        <v>706</v>
      </c>
      <c r="AF239" s="31" t="s">
        <v>115</v>
      </c>
      <c r="AG239" s="5" t="s">
        <v>115</v>
      </c>
      <c r="AH239" s="5" t="s">
        <v>115</v>
      </c>
      <c r="AI239" s="5" t="s">
        <v>115</v>
      </c>
      <c r="AJ239" s="5" t="s">
        <v>115</v>
      </c>
      <c r="AK239" s="32" t="s">
        <v>115</v>
      </c>
      <c r="AL239" s="27"/>
    </row>
    <row r="240" spans="1:38" ht="13.5" customHeight="1" x14ac:dyDescent="0.25">
      <c r="A240" s="3">
        <v>85</v>
      </c>
      <c r="B240" s="60"/>
      <c r="C240" s="60"/>
      <c r="D240" s="60"/>
      <c r="E240" s="60"/>
      <c r="F240" s="64"/>
      <c r="G240" s="13">
        <v>46036</v>
      </c>
      <c r="H240" s="33" t="s">
        <v>659</v>
      </c>
      <c r="I240" s="15" t="s">
        <v>659</v>
      </c>
      <c r="J240" s="15" t="s">
        <v>659</v>
      </c>
      <c r="K240" s="15" t="s">
        <v>659</v>
      </c>
      <c r="L240" s="15" t="s">
        <v>659</v>
      </c>
      <c r="M240" s="15" t="s">
        <v>659</v>
      </c>
      <c r="N240" s="15" t="s">
        <v>659</v>
      </c>
      <c r="O240" s="15" t="s">
        <v>659</v>
      </c>
      <c r="P240" s="15" t="s">
        <v>659</v>
      </c>
      <c r="Q240" s="15" t="s">
        <v>659</v>
      </c>
      <c r="R240" s="15" t="s">
        <v>659</v>
      </c>
      <c r="S240" s="34" t="s">
        <v>659</v>
      </c>
      <c r="T240" s="31" t="s">
        <v>752</v>
      </c>
      <c r="U240" s="5">
        <v>68</v>
      </c>
      <c r="V240" s="5" t="s">
        <v>706</v>
      </c>
      <c r="W240" s="5" t="s">
        <v>752</v>
      </c>
      <c r="X240" s="5">
        <v>97</v>
      </c>
      <c r="Y240" s="5" t="s">
        <v>706</v>
      </c>
      <c r="Z240" s="5" t="s">
        <v>752</v>
      </c>
      <c r="AA240" s="5">
        <v>233</v>
      </c>
      <c r="AB240" s="5" t="s">
        <v>706</v>
      </c>
      <c r="AC240" s="5" t="s">
        <v>752</v>
      </c>
      <c r="AD240" s="5">
        <v>325</v>
      </c>
      <c r="AE240" s="32" t="s">
        <v>706</v>
      </c>
      <c r="AF240" s="31" t="s">
        <v>115</v>
      </c>
      <c r="AG240" s="5" t="s">
        <v>115</v>
      </c>
      <c r="AH240" s="5" t="s">
        <v>115</v>
      </c>
      <c r="AI240" s="5" t="s">
        <v>115</v>
      </c>
      <c r="AJ240" s="5" t="s">
        <v>115</v>
      </c>
      <c r="AK240" s="32" t="s">
        <v>115</v>
      </c>
      <c r="AL240" s="27"/>
    </row>
    <row r="241" spans="1:38" ht="13.5" customHeight="1" x14ac:dyDescent="0.25">
      <c r="A241" s="3">
        <v>85</v>
      </c>
      <c r="B241" s="60"/>
      <c r="C241" s="60"/>
      <c r="D241" s="60"/>
      <c r="E241" s="60"/>
      <c r="F241" s="64"/>
      <c r="G241" s="13">
        <v>46040</v>
      </c>
      <c r="H241" s="31" t="s">
        <v>753</v>
      </c>
      <c r="I241" s="5">
        <v>60.74</v>
      </c>
      <c r="J241" s="5" t="s">
        <v>107</v>
      </c>
      <c r="K241" s="5" t="s">
        <v>753</v>
      </c>
      <c r="L241" s="5">
        <v>180.79</v>
      </c>
      <c r="M241" s="5" t="s">
        <v>107</v>
      </c>
      <c r="N241" s="5" t="s">
        <v>753</v>
      </c>
      <c r="O241" s="5">
        <v>235.81</v>
      </c>
      <c r="P241" s="5" t="s">
        <v>107</v>
      </c>
      <c r="Q241" s="5" t="s">
        <v>753</v>
      </c>
      <c r="R241" s="5">
        <v>441.94</v>
      </c>
      <c r="S241" s="32" t="s">
        <v>107</v>
      </c>
      <c r="T241" s="31" t="s">
        <v>115</v>
      </c>
      <c r="U241" s="5" t="s">
        <v>115</v>
      </c>
      <c r="V241" s="5" t="s">
        <v>115</v>
      </c>
      <c r="W241" s="5" t="s">
        <v>115</v>
      </c>
      <c r="X241" s="5" t="s">
        <v>115</v>
      </c>
      <c r="Y241" s="5" t="s">
        <v>115</v>
      </c>
      <c r="Z241" s="5" t="s">
        <v>115</v>
      </c>
      <c r="AA241" s="5" t="s">
        <v>115</v>
      </c>
      <c r="AB241" s="5" t="s">
        <v>115</v>
      </c>
      <c r="AC241" s="5" t="s">
        <v>115</v>
      </c>
      <c r="AD241" s="5" t="s">
        <v>115</v>
      </c>
      <c r="AE241" s="32" t="s">
        <v>115</v>
      </c>
      <c r="AF241" s="31" t="s">
        <v>115</v>
      </c>
      <c r="AG241" s="5" t="s">
        <v>115</v>
      </c>
      <c r="AH241" s="5" t="s">
        <v>115</v>
      </c>
      <c r="AI241" s="5" t="s">
        <v>115</v>
      </c>
      <c r="AJ241" s="5" t="s">
        <v>115</v>
      </c>
      <c r="AK241" s="32"/>
      <c r="AL241" s="27"/>
    </row>
    <row r="242" spans="1:38" ht="13.5" customHeight="1" x14ac:dyDescent="0.25">
      <c r="A242" s="3">
        <v>86</v>
      </c>
      <c r="B242" s="60" t="s">
        <v>35</v>
      </c>
      <c r="C242" s="60" t="s">
        <v>777</v>
      </c>
      <c r="D242" s="60" t="s">
        <v>38</v>
      </c>
      <c r="E242" s="60" t="s">
        <v>135</v>
      </c>
      <c r="F242" s="64">
        <v>45957</v>
      </c>
      <c r="G242" s="13">
        <v>46045</v>
      </c>
      <c r="H242" s="31" t="s">
        <v>1787</v>
      </c>
      <c r="I242" s="5">
        <v>72</v>
      </c>
      <c r="J242" s="5" t="s">
        <v>88</v>
      </c>
      <c r="K242" s="5" t="s">
        <v>1788</v>
      </c>
      <c r="L242" s="5">
        <v>105</v>
      </c>
      <c r="M242" s="5" t="s">
        <v>109</v>
      </c>
      <c r="N242" s="5" t="s">
        <v>659</v>
      </c>
      <c r="O242" s="5" t="s">
        <v>659</v>
      </c>
      <c r="P242" s="5" t="s">
        <v>659</v>
      </c>
      <c r="Q242" s="5" t="s">
        <v>659</v>
      </c>
      <c r="R242" s="5" t="s">
        <v>659</v>
      </c>
      <c r="S242" s="32" t="s">
        <v>659</v>
      </c>
      <c r="T242" s="31" t="s">
        <v>115</v>
      </c>
      <c r="U242" s="5" t="s">
        <v>115</v>
      </c>
      <c r="V242" s="5" t="s">
        <v>115</v>
      </c>
      <c r="W242" s="5" t="s">
        <v>115</v>
      </c>
      <c r="X242" s="5" t="s">
        <v>115</v>
      </c>
      <c r="Y242" s="5" t="s">
        <v>115</v>
      </c>
      <c r="Z242" s="5" t="s">
        <v>1772</v>
      </c>
      <c r="AA242" s="5">
        <v>176</v>
      </c>
      <c r="AB242" s="5" t="s">
        <v>111</v>
      </c>
      <c r="AC242" s="5" t="s">
        <v>1772</v>
      </c>
      <c r="AD242" s="5">
        <v>332</v>
      </c>
      <c r="AE242" s="32" t="s">
        <v>111</v>
      </c>
      <c r="AF242" s="31" t="s">
        <v>1789</v>
      </c>
      <c r="AG242" s="5">
        <v>34.99</v>
      </c>
      <c r="AH242" s="5">
        <v>34.99</v>
      </c>
      <c r="AI242" s="5">
        <v>69.98</v>
      </c>
      <c r="AJ242" s="5">
        <v>69.98</v>
      </c>
      <c r="AK242" s="32" t="s">
        <v>694</v>
      </c>
      <c r="AL242" s="27"/>
    </row>
    <row r="243" spans="1:38" ht="13.5" customHeight="1" x14ac:dyDescent="0.25">
      <c r="A243" s="3">
        <v>86</v>
      </c>
      <c r="B243" s="60"/>
      <c r="C243" s="60"/>
      <c r="D243" s="60"/>
      <c r="E243" s="60"/>
      <c r="F243" s="65"/>
      <c r="G243" s="13">
        <v>46049</v>
      </c>
      <c r="H243" s="31" t="s">
        <v>659</v>
      </c>
      <c r="I243" s="5" t="s">
        <v>659</v>
      </c>
      <c r="J243" s="5" t="s">
        <v>659</v>
      </c>
      <c r="K243" s="5" t="s">
        <v>659</v>
      </c>
      <c r="L243" s="5" t="s">
        <v>659</v>
      </c>
      <c r="M243" s="5" t="s">
        <v>659</v>
      </c>
      <c r="N243" s="5" t="s">
        <v>659</v>
      </c>
      <c r="O243" s="5" t="s">
        <v>659</v>
      </c>
      <c r="P243" s="5" t="s">
        <v>659</v>
      </c>
      <c r="Q243" s="5" t="s">
        <v>659</v>
      </c>
      <c r="R243" s="5" t="s">
        <v>659</v>
      </c>
      <c r="S243" s="32" t="s">
        <v>659</v>
      </c>
      <c r="T243" s="31" t="s">
        <v>1772</v>
      </c>
      <c r="U243" s="5">
        <v>70.97</v>
      </c>
      <c r="V243" s="5" t="s">
        <v>102</v>
      </c>
      <c r="W243" s="5" t="s">
        <v>1772</v>
      </c>
      <c r="X243" s="5">
        <v>70.97</v>
      </c>
      <c r="Y243" s="5" t="s">
        <v>102</v>
      </c>
      <c r="Z243" s="5" t="s">
        <v>1772</v>
      </c>
      <c r="AA243" s="5">
        <v>185.99</v>
      </c>
      <c r="AB243" s="5" t="s">
        <v>98</v>
      </c>
      <c r="AC243" s="5" t="s">
        <v>1772</v>
      </c>
      <c r="AD243" s="5">
        <v>372</v>
      </c>
      <c r="AE243" s="32" t="s">
        <v>98</v>
      </c>
      <c r="AF243" s="31" t="s">
        <v>1789</v>
      </c>
      <c r="AG243" s="5">
        <v>29.99</v>
      </c>
      <c r="AH243" s="5">
        <v>29.99</v>
      </c>
      <c r="AI243" s="5">
        <v>59.98</v>
      </c>
      <c r="AJ243" s="5">
        <v>59.98</v>
      </c>
      <c r="AK243" s="32" t="s">
        <v>694</v>
      </c>
      <c r="AL243" s="27"/>
    </row>
    <row r="244" spans="1:38" ht="13.5" customHeight="1" x14ac:dyDescent="0.25">
      <c r="A244" s="3">
        <v>86</v>
      </c>
      <c r="B244" s="60"/>
      <c r="C244" s="60"/>
      <c r="D244" s="60"/>
      <c r="E244" s="60"/>
      <c r="F244" s="65"/>
      <c r="G244" s="13">
        <v>46053</v>
      </c>
      <c r="H244" s="31" t="s">
        <v>659</v>
      </c>
      <c r="I244" s="5" t="s">
        <v>659</v>
      </c>
      <c r="J244" s="5" t="s">
        <v>659</v>
      </c>
      <c r="K244" s="5" t="s">
        <v>659</v>
      </c>
      <c r="L244" s="5" t="s">
        <v>659</v>
      </c>
      <c r="M244" s="5" t="s">
        <v>659</v>
      </c>
      <c r="N244" s="5" t="s">
        <v>659</v>
      </c>
      <c r="O244" s="5" t="s">
        <v>659</v>
      </c>
      <c r="P244" s="5" t="s">
        <v>659</v>
      </c>
      <c r="Q244" s="5" t="s">
        <v>659</v>
      </c>
      <c r="R244" s="5" t="s">
        <v>659</v>
      </c>
      <c r="S244" s="32" t="s">
        <v>659</v>
      </c>
      <c r="T244" s="31" t="s">
        <v>1772</v>
      </c>
      <c r="U244" s="5">
        <v>70.97</v>
      </c>
      <c r="V244" s="5" t="s">
        <v>102</v>
      </c>
      <c r="W244" s="5" t="s">
        <v>1772</v>
      </c>
      <c r="X244" s="5">
        <v>70.97</v>
      </c>
      <c r="Y244" s="5" t="s">
        <v>102</v>
      </c>
      <c r="Z244" s="5" t="s">
        <v>1772</v>
      </c>
      <c r="AA244" s="5">
        <v>185.99</v>
      </c>
      <c r="AB244" s="5" t="s">
        <v>102</v>
      </c>
      <c r="AC244" s="5" t="s">
        <v>1772</v>
      </c>
      <c r="AD244" s="5">
        <v>370</v>
      </c>
      <c r="AE244" s="32" t="s">
        <v>102</v>
      </c>
      <c r="AF244" s="31" t="s">
        <v>1789</v>
      </c>
      <c r="AG244" s="5">
        <v>59.99</v>
      </c>
      <c r="AH244" s="5">
        <v>59.99</v>
      </c>
      <c r="AI244" s="5">
        <v>119.98</v>
      </c>
      <c r="AJ244" s="5">
        <v>119.98</v>
      </c>
      <c r="AK244" s="32" t="s">
        <v>694</v>
      </c>
      <c r="AL244" s="27"/>
    </row>
    <row r="245" spans="1:38" ht="13.5" customHeight="1" x14ac:dyDescent="0.25">
      <c r="A245" s="3">
        <v>87</v>
      </c>
      <c r="B245" s="60" t="s">
        <v>14</v>
      </c>
      <c r="C245" s="60" t="s">
        <v>746</v>
      </c>
      <c r="D245" s="60" t="s">
        <v>27</v>
      </c>
      <c r="E245" s="60" t="s">
        <v>135</v>
      </c>
      <c r="F245" s="64">
        <v>45950</v>
      </c>
      <c r="G245" s="13">
        <v>45673</v>
      </c>
      <c r="H245" s="31" t="s">
        <v>747</v>
      </c>
      <c r="I245" s="5">
        <v>119</v>
      </c>
      <c r="J245" s="5" t="s">
        <v>267</v>
      </c>
      <c r="K245" s="5" t="s">
        <v>747</v>
      </c>
      <c r="L245" s="5">
        <v>119</v>
      </c>
      <c r="M245" s="5" t="s">
        <v>267</v>
      </c>
      <c r="N245" s="5" t="s">
        <v>747</v>
      </c>
      <c r="O245" s="5">
        <v>305.39999999999998</v>
      </c>
      <c r="P245" s="5" t="s">
        <v>267</v>
      </c>
      <c r="Q245" s="5" t="s">
        <v>747</v>
      </c>
      <c r="R245" s="5">
        <v>610.79999999999995</v>
      </c>
      <c r="S245" s="32" t="s">
        <v>267</v>
      </c>
      <c r="T245" s="31" t="s">
        <v>115</v>
      </c>
      <c r="U245" s="5" t="s">
        <v>115</v>
      </c>
      <c r="V245" s="5" t="s">
        <v>115</v>
      </c>
      <c r="W245" s="5" t="s">
        <v>115</v>
      </c>
      <c r="X245" s="5" t="s">
        <v>115</v>
      </c>
      <c r="Y245" s="5" t="s">
        <v>115</v>
      </c>
      <c r="Z245" s="5" t="s">
        <v>115</v>
      </c>
      <c r="AA245" s="5" t="s">
        <v>115</v>
      </c>
      <c r="AB245" s="5" t="s">
        <v>115</v>
      </c>
      <c r="AC245" s="5" t="s">
        <v>115</v>
      </c>
      <c r="AD245" s="5" t="s">
        <v>115</v>
      </c>
      <c r="AE245" s="32" t="s">
        <v>115</v>
      </c>
      <c r="AF245" s="31" t="s">
        <v>115</v>
      </c>
      <c r="AG245" s="5" t="s">
        <v>115</v>
      </c>
      <c r="AH245" s="5" t="s">
        <v>115</v>
      </c>
      <c r="AI245" s="5" t="s">
        <v>115</v>
      </c>
      <c r="AJ245" s="5" t="s">
        <v>115</v>
      </c>
      <c r="AK245" s="32" t="s">
        <v>115</v>
      </c>
      <c r="AL245" s="27" t="s">
        <v>1713</v>
      </c>
    </row>
    <row r="246" spans="1:38" ht="13.5" customHeight="1" x14ac:dyDescent="0.25">
      <c r="A246" s="3">
        <v>87</v>
      </c>
      <c r="B246" s="60"/>
      <c r="C246" s="60"/>
      <c r="D246" s="60"/>
      <c r="E246" s="60"/>
      <c r="F246" s="64"/>
      <c r="G246" s="13">
        <v>45677</v>
      </c>
      <c r="H246" s="31" t="s">
        <v>748</v>
      </c>
      <c r="I246" s="5">
        <v>94</v>
      </c>
      <c r="J246" s="5" t="s">
        <v>706</v>
      </c>
      <c r="K246" s="5" t="s">
        <v>748</v>
      </c>
      <c r="L246" s="5">
        <v>94</v>
      </c>
      <c r="M246" s="5" t="s">
        <v>706</v>
      </c>
      <c r="N246" s="5" t="s">
        <v>748</v>
      </c>
      <c r="O246" s="5">
        <v>237</v>
      </c>
      <c r="P246" s="5" t="s">
        <v>706</v>
      </c>
      <c r="Q246" s="5" t="s">
        <v>748</v>
      </c>
      <c r="R246" s="5">
        <v>474</v>
      </c>
      <c r="S246" s="32" t="s">
        <v>706</v>
      </c>
      <c r="T246" s="31" t="s">
        <v>115</v>
      </c>
      <c r="U246" s="5" t="s">
        <v>115</v>
      </c>
      <c r="V246" s="5" t="s">
        <v>115</v>
      </c>
      <c r="W246" s="5" t="s">
        <v>115</v>
      </c>
      <c r="X246" s="5" t="s">
        <v>115</v>
      </c>
      <c r="Y246" s="5" t="s">
        <v>115</v>
      </c>
      <c r="Z246" s="5" t="s">
        <v>115</v>
      </c>
      <c r="AA246" s="5" t="s">
        <v>115</v>
      </c>
      <c r="AB246" s="5" t="s">
        <v>115</v>
      </c>
      <c r="AC246" s="5" t="s">
        <v>115</v>
      </c>
      <c r="AD246" s="5" t="s">
        <v>115</v>
      </c>
      <c r="AE246" s="32" t="s">
        <v>115</v>
      </c>
      <c r="AF246" s="31" t="s">
        <v>749</v>
      </c>
      <c r="AG246" s="5">
        <v>61.6</v>
      </c>
      <c r="AH246" s="5">
        <v>61.6</v>
      </c>
      <c r="AI246" s="5">
        <v>116.6</v>
      </c>
      <c r="AJ246" s="5">
        <v>133</v>
      </c>
      <c r="AK246" s="32" t="s">
        <v>161</v>
      </c>
      <c r="AL246" s="27" t="s">
        <v>1700</v>
      </c>
    </row>
    <row r="247" spans="1:38" ht="13.5" customHeight="1" x14ac:dyDescent="0.25">
      <c r="A247" s="3">
        <v>87</v>
      </c>
      <c r="B247" s="60"/>
      <c r="C247" s="60"/>
      <c r="D247" s="60"/>
      <c r="E247" s="60"/>
      <c r="F247" s="64"/>
      <c r="G247" s="13">
        <v>45681</v>
      </c>
      <c r="H247" s="31" t="s">
        <v>750</v>
      </c>
      <c r="I247" s="5">
        <v>62</v>
      </c>
      <c r="J247" s="5" t="s">
        <v>186</v>
      </c>
      <c r="K247" s="5" t="s">
        <v>751</v>
      </c>
      <c r="L247" s="5">
        <v>119</v>
      </c>
      <c r="M247" s="5" t="s">
        <v>267</v>
      </c>
      <c r="N247" s="5" t="s">
        <v>751</v>
      </c>
      <c r="O247" s="5">
        <v>353.4</v>
      </c>
      <c r="P247" s="5" t="s">
        <v>267</v>
      </c>
      <c r="Q247" s="5" t="s">
        <v>751</v>
      </c>
      <c r="R247" s="5">
        <v>706.8</v>
      </c>
      <c r="S247" s="32" t="s">
        <v>267</v>
      </c>
      <c r="T247" s="31" t="s">
        <v>115</v>
      </c>
      <c r="U247" s="5" t="s">
        <v>115</v>
      </c>
      <c r="V247" s="5" t="s">
        <v>115</v>
      </c>
      <c r="W247" s="5" t="s">
        <v>115</v>
      </c>
      <c r="X247" s="5" t="s">
        <v>115</v>
      </c>
      <c r="Y247" s="5" t="s">
        <v>115</v>
      </c>
      <c r="Z247" s="5" t="s">
        <v>115</v>
      </c>
      <c r="AA247" s="5" t="s">
        <v>115</v>
      </c>
      <c r="AB247" s="5" t="s">
        <v>115</v>
      </c>
      <c r="AC247" s="5" t="s">
        <v>115</v>
      </c>
      <c r="AD247" s="5" t="s">
        <v>115</v>
      </c>
      <c r="AE247" s="32" t="s">
        <v>115</v>
      </c>
      <c r="AF247" s="31" t="s">
        <v>749</v>
      </c>
      <c r="AG247" s="5">
        <v>86.6</v>
      </c>
      <c r="AH247" s="5">
        <v>86.6</v>
      </c>
      <c r="AI247" s="5">
        <v>166.6</v>
      </c>
      <c r="AJ247" s="5" t="s">
        <v>115</v>
      </c>
      <c r="AK247" s="32" t="s">
        <v>161</v>
      </c>
      <c r="AL247" s="27" t="s">
        <v>1700</v>
      </c>
    </row>
    <row r="248" spans="1:38" ht="13.5" customHeight="1" x14ac:dyDescent="0.25">
      <c r="A248" s="3">
        <v>88</v>
      </c>
      <c r="B248" s="60" t="s">
        <v>16</v>
      </c>
      <c r="C248" s="60" t="s">
        <v>192</v>
      </c>
      <c r="D248" s="60" t="s">
        <v>14</v>
      </c>
      <c r="E248" s="60" t="s">
        <v>746</v>
      </c>
      <c r="F248" s="64">
        <v>45951</v>
      </c>
      <c r="G248" s="13">
        <v>46039</v>
      </c>
      <c r="H248" s="33" t="s">
        <v>659</v>
      </c>
      <c r="I248" s="15" t="s">
        <v>659</v>
      </c>
      <c r="J248" s="15" t="s">
        <v>659</v>
      </c>
      <c r="K248" s="15" t="s">
        <v>659</v>
      </c>
      <c r="L248" s="15" t="s">
        <v>659</v>
      </c>
      <c r="M248" s="15" t="s">
        <v>659</v>
      </c>
      <c r="N248" s="15" t="s">
        <v>659</v>
      </c>
      <c r="O248" s="15" t="s">
        <v>659</v>
      </c>
      <c r="P248" s="15" t="s">
        <v>659</v>
      </c>
      <c r="Q248" s="15" t="s">
        <v>659</v>
      </c>
      <c r="R248" s="15" t="s">
        <v>659</v>
      </c>
      <c r="S248" s="34" t="s">
        <v>659</v>
      </c>
      <c r="T248" s="31" t="s">
        <v>816</v>
      </c>
      <c r="U248" s="5">
        <v>154.99</v>
      </c>
      <c r="V248" s="5" t="s">
        <v>98</v>
      </c>
      <c r="W248" s="5" t="s">
        <v>816</v>
      </c>
      <c r="X248" s="5">
        <v>154.99</v>
      </c>
      <c r="Y248" s="5" t="s">
        <v>98</v>
      </c>
      <c r="Z248" s="5" t="s">
        <v>816</v>
      </c>
      <c r="AA248" s="5">
        <v>336.78</v>
      </c>
      <c r="AB248" s="5" t="s">
        <v>98</v>
      </c>
      <c r="AC248" s="5" t="s">
        <v>816</v>
      </c>
      <c r="AD248" s="5">
        <v>614.57000000000005</v>
      </c>
      <c r="AE248" s="32" t="s">
        <v>300</v>
      </c>
      <c r="AF248" s="31" t="s">
        <v>115</v>
      </c>
      <c r="AG248" s="5" t="s">
        <v>115</v>
      </c>
      <c r="AH248" s="5" t="s">
        <v>115</v>
      </c>
      <c r="AI248" s="5" t="s">
        <v>115</v>
      </c>
      <c r="AJ248" s="5" t="s">
        <v>115</v>
      </c>
      <c r="AK248" s="32" t="s">
        <v>115</v>
      </c>
      <c r="AL248" s="27" t="s">
        <v>1706</v>
      </c>
    </row>
    <row r="249" spans="1:38" ht="13.5" customHeight="1" x14ac:dyDescent="0.25">
      <c r="A249" s="3">
        <v>88</v>
      </c>
      <c r="B249" s="60"/>
      <c r="C249" s="60"/>
      <c r="D249" s="60"/>
      <c r="E249" s="60"/>
      <c r="F249" s="65"/>
      <c r="G249" s="13">
        <v>46043</v>
      </c>
      <c r="H249" s="33" t="s">
        <v>659</v>
      </c>
      <c r="I249" s="15" t="s">
        <v>659</v>
      </c>
      <c r="J249" s="15" t="s">
        <v>659</v>
      </c>
      <c r="K249" s="15" t="s">
        <v>659</v>
      </c>
      <c r="L249" s="15" t="s">
        <v>659</v>
      </c>
      <c r="M249" s="15" t="s">
        <v>659</v>
      </c>
      <c r="N249" s="15" t="s">
        <v>659</v>
      </c>
      <c r="O249" s="15" t="s">
        <v>659</v>
      </c>
      <c r="P249" s="15" t="s">
        <v>659</v>
      </c>
      <c r="Q249" s="15" t="s">
        <v>659</v>
      </c>
      <c r="R249" s="15" t="s">
        <v>659</v>
      </c>
      <c r="S249" s="34" t="s">
        <v>659</v>
      </c>
      <c r="T249" s="31" t="s">
        <v>802</v>
      </c>
      <c r="U249" s="5">
        <v>153.99</v>
      </c>
      <c r="V249" s="5" t="s">
        <v>98</v>
      </c>
      <c r="W249" s="5" t="s">
        <v>802</v>
      </c>
      <c r="X249" s="5">
        <v>153.99</v>
      </c>
      <c r="Y249" s="5" t="s">
        <v>98</v>
      </c>
      <c r="Z249" s="5" t="s">
        <v>802</v>
      </c>
      <c r="AA249" s="5">
        <v>336.78</v>
      </c>
      <c r="AB249" s="5" t="s">
        <v>98</v>
      </c>
      <c r="AC249" s="5" t="s">
        <v>802</v>
      </c>
      <c r="AD249" s="5">
        <v>613.57000000000005</v>
      </c>
      <c r="AE249" s="32" t="s">
        <v>300</v>
      </c>
      <c r="AF249" s="31" t="s">
        <v>115</v>
      </c>
      <c r="AG249" s="5" t="s">
        <v>115</v>
      </c>
      <c r="AH249" s="5" t="s">
        <v>115</v>
      </c>
      <c r="AI249" s="5" t="s">
        <v>115</v>
      </c>
      <c r="AJ249" s="5" t="s">
        <v>115</v>
      </c>
      <c r="AK249" s="32" t="s">
        <v>115</v>
      </c>
      <c r="AL249" s="27" t="s">
        <v>1706</v>
      </c>
    </row>
    <row r="250" spans="1:38" ht="13.5" customHeight="1" x14ac:dyDescent="0.25">
      <c r="A250" s="3">
        <v>88</v>
      </c>
      <c r="B250" s="60"/>
      <c r="C250" s="60"/>
      <c r="D250" s="60"/>
      <c r="E250" s="60"/>
      <c r="F250" s="65"/>
      <c r="G250" s="13">
        <v>46047</v>
      </c>
      <c r="H250" s="33" t="s">
        <v>659</v>
      </c>
      <c r="I250" s="15" t="s">
        <v>659</v>
      </c>
      <c r="J250" s="15" t="s">
        <v>659</v>
      </c>
      <c r="K250" s="15" t="s">
        <v>659</v>
      </c>
      <c r="L250" s="15" t="s">
        <v>659</v>
      </c>
      <c r="M250" s="15" t="s">
        <v>659</v>
      </c>
      <c r="N250" s="15" t="s">
        <v>659</v>
      </c>
      <c r="O250" s="15" t="s">
        <v>659</v>
      </c>
      <c r="P250" s="15" t="s">
        <v>659</v>
      </c>
      <c r="Q250" s="15" t="s">
        <v>659</v>
      </c>
      <c r="R250" s="15" t="s">
        <v>659</v>
      </c>
      <c r="S250" s="34" t="s">
        <v>659</v>
      </c>
      <c r="T250" s="31" t="s">
        <v>802</v>
      </c>
      <c r="U250" s="5">
        <v>153.99</v>
      </c>
      <c r="V250" s="5" t="s">
        <v>98</v>
      </c>
      <c r="W250" s="5" t="s">
        <v>802</v>
      </c>
      <c r="X250" s="5">
        <v>153.99</v>
      </c>
      <c r="Y250" s="5" t="s">
        <v>98</v>
      </c>
      <c r="Z250" s="5" t="s">
        <v>802</v>
      </c>
      <c r="AA250" s="5">
        <v>335.78</v>
      </c>
      <c r="AB250" s="5" t="s">
        <v>98</v>
      </c>
      <c r="AC250" s="5" t="s">
        <v>802</v>
      </c>
      <c r="AD250" s="5">
        <v>613.57000000000005</v>
      </c>
      <c r="AE250" s="32" t="s">
        <v>300</v>
      </c>
      <c r="AF250" s="31" t="s">
        <v>115</v>
      </c>
      <c r="AG250" s="5" t="s">
        <v>115</v>
      </c>
      <c r="AH250" s="5" t="s">
        <v>115</v>
      </c>
      <c r="AI250" s="5" t="s">
        <v>115</v>
      </c>
      <c r="AJ250" s="5" t="s">
        <v>115</v>
      </c>
      <c r="AK250" s="32" t="s">
        <v>115</v>
      </c>
      <c r="AL250" s="27" t="s">
        <v>1706</v>
      </c>
    </row>
    <row r="251" spans="1:38" ht="13.5" customHeight="1" x14ac:dyDescent="0.25">
      <c r="A251" s="3">
        <v>89</v>
      </c>
      <c r="B251" s="60" t="s">
        <v>30</v>
      </c>
      <c r="C251" s="60" t="s">
        <v>841</v>
      </c>
      <c r="D251" s="60" t="s">
        <v>41</v>
      </c>
      <c r="E251" s="60" t="s">
        <v>86</v>
      </c>
      <c r="F251" s="64">
        <v>45950</v>
      </c>
      <c r="G251" s="13">
        <v>46038</v>
      </c>
      <c r="H251" s="31" t="s">
        <v>659</v>
      </c>
      <c r="I251" s="5" t="s">
        <v>659</v>
      </c>
      <c r="J251" s="5" t="s">
        <v>659</v>
      </c>
      <c r="K251" s="5" t="s">
        <v>659</v>
      </c>
      <c r="L251" s="5" t="s">
        <v>659</v>
      </c>
      <c r="M251" s="5" t="s">
        <v>659</v>
      </c>
      <c r="N251" s="5" t="s">
        <v>659</v>
      </c>
      <c r="O251" s="5" t="s">
        <v>659</v>
      </c>
      <c r="P251" s="5" t="s">
        <v>659</v>
      </c>
      <c r="Q251" s="5" t="s">
        <v>659</v>
      </c>
      <c r="R251" s="5" t="s">
        <v>659</v>
      </c>
      <c r="S251" s="32" t="s">
        <v>659</v>
      </c>
      <c r="T251" s="31" t="s">
        <v>1247</v>
      </c>
      <c r="U251" s="5">
        <v>33</v>
      </c>
      <c r="V251" s="5" t="s">
        <v>231</v>
      </c>
      <c r="W251" s="5" t="s">
        <v>1248</v>
      </c>
      <c r="X251" s="5">
        <v>48</v>
      </c>
      <c r="Y251" s="5" t="s">
        <v>204</v>
      </c>
      <c r="Z251" s="5" t="s">
        <v>1248</v>
      </c>
      <c r="AA251" s="5">
        <v>93</v>
      </c>
      <c r="AB251" s="5" t="s">
        <v>204</v>
      </c>
      <c r="AC251" s="5" t="s">
        <v>1248</v>
      </c>
      <c r="AD251" s="5">
        <v>195</v>
      </c>
      <c r="AE251" s="32" t="s">
        <v>204</v>
      </c>
      <c r="AF251" s="31" t="s">
        <v>115</v>
      </c>
      <c r="AG251" s="5" t="s">
        <v>115</v>
      </c>
      <c r="AH251" s="5" t="s">
        <v>115</v>
      </c>
      <c r="AI251" s="5" t="s">
        <v>115</v>
      </c>
      <c r="AJ251" s="5" t="s">
        <v>115</v>
      </c>
      <c r="AK251" s="32" t="s">
        <v>115</v>
      </c>
      <c r="AL251" s="27" t="s">
        <v>1249</v>
      </c>
    </row>
    <row r="252" spans="1:38" ht="13.5" customHeight="1" x14ac:dyDescent="0.25">
      <c r="A252" s="3">
        <v>89</v>
      </c>
      <c r="B252" s="60"/>
      <c r="C252" s="60"/>
      <c r="D252" s="60"/>
      <c r="E252" s="60"/>
      <c r="F252" s="64"/>
      <c r="G252" s="13">
        <v>46042</v>
      </c>
      <c r="H252" s="31" t="s">
        <v>659</v>
      </c>
      <c r="I252" s="5" t="s">
        <v>659</v>
      </c>
      <c r="J252" s="5" t="s">
        <v>659</v>
      </c>
      <c r="K252" s="5" t="s">
        <v>659</v>
      </c>
      <c r="L252" s="5" t="s">
        <v>659</v>
      </c>
      <c r="M252" s="5" t="s">
        <v>659</v>
      </c>
      <c r="N252" s="5" t="s">
        <v>659</v>
      </c>
      <c r="O252" s="5" t="s">
        <v>659</v>
      </c>
      <c r="P252" s="5" t="s">
        <v>659</v>
      </c>
      <c r="Q252" s="5" t="s">
        <v>659</v>
      </c>
      <c r="R252" s="5" t="s">
        <v>659</v>
      </c>
      <c r="S252" s="32" t="s">
        <v>659</v>
      </c>
      <c r="T252" s="31" t="s">
        <v>1242</v>
      </c>
      <c r="U252" s="5">
        <v>58</v>
      </c>
      <c r="V252" s="5" t="s">
        <v>196</v>
      </c>
      <c r="W252" s="5" t="s">
        <v>1242</v>
      </c>
      <c r="X252" s="5">
        <v>89</v>
      </c>
      <c r="Y252" s="5" t="s">
        <v>196</v>
      </c>
      <c r="Z252" s="5" t="s">
        <v>1242</v>
      </c>
      <c r="AA252" s="5">
        <v>148</v>
      </c>
      <c r="AB252" s="5" t="s">
        <v>196</v>
      </c>
      <c r="AC252" s="5" t="s">
        <v>1242</v>
      </c>
      <c r="AD252" s="5">
        <v>295</v>
      </c>
      <c r="AE252" s="32" t="s">
        <v>196</v>
      </c>
      <c r="AF252" s="31" t="s">
        <v>115</v>
      </c>
      <c r="AG252" s="5" t="s">
        <v>115</v>
      </c>
      <c r="AH252" s="5" t="s">
        <v>115</v>
      </c>
      <c r="AI252" s="5" t="s">
        <v>115</v>
      </c>
      <c r="AJ252" s="5" t="s">
        <v>115</v>
      </c>
      <c r="AK252" s="32" t="s">
        <v>115</v>
      </c>
      <c r="AL252" s="27" t="s">
        <v>1249</v>
      </c>
    </row>
    <row r="253" spans="1:38" ht="13.5" customHeight="1" x14ac:dyDescent="0.25">
      <c r="A253" s="3">
        <v>89</v>
      </c>
      <c r="B253" s="60"/>
      <c r="C253" s="60"/>
      <c r="D253" s="60"/>
      <c r="E253" s="60"/>
      <c r="F253" s="64"/>
      <c r="G253" s="13">
        <v>46046</v>
      </c>
      <c r="H253" s="31" t="s">
        <v>659</v>
      </c>
      <c r="I253" s="5" t="s">
        <v>659</v>
      </c>
      <c r="J253" s="5" t="s">
        <v>659</v>
      </c>
      <c r="K253" s="5" t="s">
        <v>659</v>
      </c>
      <c r="L253" s="5" t="s">
        <v>659</v>
      </c>
      <c r="M253" s="5" t="s">
        <v>659</v>
      </c>
      <c r="N253" s="5" t="s">
        <v>659</v>
      </c>
      <c r="O253" s="5" t="s">
        <v>659</v>
      </c>
      <c r="P253" s="5" t="s">
        <v>659</v>
      </c>
      <c r="Q253" s="5" t="s">
        <v>659</v>
      </c>
      <c r="R253" s="5" t="s">
        <v>659</v>
      </c>
      <c r="S253" s="32" t="s">
        <v>659</v>
      </c>
      <c r="T253" s="31" t="s">
        <v>1245</v>
      </c>
      <c r="U253" s="5">
        <v>42</v>
      </c>
      <c r="V253" s="5" t="s">
        <v>196</v>
      </c>
      <c r="W253" s="5" t="s">
        <v>1245</v>
      </c>
      <c r="X253" s="5">
        <v>61</v>
      </c>
      <c r="Y253" s="5" t="s">
        <v>196</v>
      </c>
      <c r="Z253" s="5" t="s">
        <v>1245</v>
      </c>
      <c r="AA253" s="5">
        <v>109</v>
      </c>
      <c r="AB253" s="5" t="s">
        <v>196</v>
      </c>
      <c r="AC253" s="5" t="s">
        <v>1245</v>
      </c>
      <c r="AD253" s="5">
        <v>218</v>
      </c>
      <c r="AE253" s="32" t="s">
        <v>196</v>
      </c>
      <c r="AF253" s="31" t="s">
        <v>115</v>
      </c>
      <c r="AG253" s="5" t="s">
        <v>115</v>
      </c>
      <c r="AH253" s="5" t="s">
        <v>115</v>
      </c>
      <c r="AI253" s="5" t="s">
        <v>115</v>
      </c>
      <c r="AJ253" s="5" t="s">
        <v>115</v>
      </c>
      <c r="AK253" s="32" t="s">
        <v>115</v>
      </c>
      <c r="AL253" s="27" t="s">
        <v>1249</v>
      </c>
    </row>
    <row r="254" spans="1:38" ht="13.5" customHeight="1" x14ac:dyDescent="0.25">
      <c r="A254" s="3">
        <v>90</v>
      </c>
      <c r="B254" s="60" t="s">
        <v>30</v>
      </c>
      <c r="C254" s="60" t="s">
        <v>841</v>
      </c>
      <c r="D254" s="60" t="s">
        <v>20</v>
      </c>
      <c r="E254" s="60" t="s">
        <v>179</v>
      </c>
      <c r="F254" s="64">
        <v>45959</v>
      </c>
      <c r="G254" s="13">
        <v>46047</v>
      </c>
      <c r="H254" s="31" t="s">
        <v>659</v>
      </c>
      <c r="I254" s="5" t="s">
        <v>659</v>
      </c>
      <c r="J254" s="5" t="s">
        <v>659</v>
      </c>
      <c r="K254" s="5" t="s">
        <v>659</v>
      </c>
      <c r="L254" s="5" t="s">
        <v>659</v>
      </c>
      <c r="M254" s="5" t="s">
        <v>659</v>
      </c>
      <c r="N254" s="5" t="s">
        <v>659</v>
      </c>
      <c r="O254" s="5" t="s">
        <v>659</v>
      </c>
      <c r="P254" s="5" t="s">
        <v>659</v>
      </c>
      <c r="Q254" s="5" t="s">
        <v>659</v>
      </c>
      <c r="R254" s="5" t="s">
        <v>659</v>
      </c>
      <c r="S254" s="32" t="s">
        <v>659</v>
      </c>
      <c r="T254" s="31" t="s">
        <v>1252</v>
      </c>
      <c r="U254" s="5">
        <v>39</v>
      </c>
      <c r="V254" s="5" t="s">
        <v>196</v>
      </c>
      <c r="W254" s="5" t="s">
        <v>1253</v>
      </c>
      <c r="X254" s="5">
        <v>63</v>
      </c>
      <c r="Y254" s="5" t="s">
        <v>196</v>
      </c>
      <c r="Z254" s="5" t="s">
        <v>1253</v>
      </c>
      <c r="AA254" s="5">
        <v>121</v>
      </c>
      <c r="AB254" s="5" t="s">
        <v>446</v>
      </c>
      <c r="AC254" s="5" t="s">
        <v>1253</v>
      </c>
      <c r="AD254" s="5">
        <v>253</v>
      </c>
      <c r="AE254" s="32" t="s">
        <v>446</v>
      </c>
      <c r="AF254" s="31" t="s">
        <v>1255</v>
      </c>
      <c r="AG254" s="5">
        <v>59</v>
      </c>
      <c r="AH254" s="5">
        <v>59</v>
      </c>
      <c r="AI254" s="5">
        <v>118</v>
      </c>
      <c r="AJ254" s="5">
        <v>118</v>
      </c>
      <c r="AK254" s="32" t="s">
        <v>1714</v>
      </c>
      <c r="AL254" s="27"/>
    </row>
    <row r="255" spans="1:38" ht="13.5" customHeight="1" x14ac:dyDescent="0.25">
      <c r="A255" s="3">
        <v>90</v>
      </c>
      <c r="B255" s="60"/>
      <c r="C255" s="60"/>
      <c r="D255" s="60"/>
      <c r="E255" s="60"/>
      <c r="F255" s="65"/>
      <c r="G255" s="13">
        <v>46051</v>
      </c>
      <c r="H255" s="31" t="s">
        <v>659</v>
      </c>
      <c r="I255" s="5" t="s">
        <v>659</v>
      </c>
      <c r="J255" s="5" t="s">
        <v>659</v>
      </c>
      <c r="K255" s="5" t="s">
        <v>659</v>
      </c>
      <c r="L255" s="5" t="s">
        <v>659</v>
      </c>
      <c r="M255" s="5" t="s">
        <v>659</v>
      </c>
      <c r="N255" s="5" t="s">
        <v>659</v>
      </c>
      <c r="O255" s="5" t="s">
        <v>659</v>
      </c>
      <c r="P255" s="5" t="s">
        <v>659</v>
      </c>
      <c r="Q255" s="5" t="s">
        <v>659</v>
      </c>
      <c r="R255" s="5" t="s">
        <v>659</v>
      </c>
      <c r="S255" s="32" t="s">
        <v>659</v>
      </c>
      <c r="T255" s="31" t="s">
        <v>1253</v>
      </c>
      <c r="U255" s="5">
        <v>41</v>
      </c>
      <c r="V255" s="5" t="s">
        <v>196</v>
      </c>
      <c r="W255" s="5" t="s">
        <v>1253</v>
      </c>
      <c r="X255" s="5">
        <v>59</v>
      </c>
      <c r="Y255" s="5" t="s">
        <v>196</v>
      </c>
      <c r="Z255" s="5" t="s">
        <v>1253</v>
      </c>
      <c r="AA255" s="5">
        <v>121</v>
      </c>
      <c r="AB255" s="5" t="s">
        <v>446</v>
      </c>
      <c r="AC255" s="5" t="s">
        <v>1253</v>
      </c>
      <c r="AD255" s="5">
        <v>251</v>
      </c>
      <c r="AE255" s="32" t="s">
        <v>446</v>
      </c>
      <c r="AF255" s="31" t="s">
        <v>1254</v>
      </c>
      <c r="AG255" s="5">
        <v>67</v>
      </c>
      <c r="AH255" s="5">
        <v>67</v>
      </c>
      <c r="AI255" s="5">
        <v>134</v>
      </c>
      <c r="AJ255" s="5">
        <v>134</v>
      </c>
      <c r="AK255" s="32" t="s">
        <v>1714</v>
      </c>
      <c r="AL255" s="27"/>
    </row>
    <row r="256" spans="1:38" ht="13.5" customHeight="1" x14ac:dyDescent="0.25">
      <c r="A256" s="3">
        <v>90</v>
      </c>
      <c r="B256" s="60"/>
      <c r="C256" s="60"/>
      <c r="D256" s="60"/>
      <c r="E256" s="60"/>
      <c r="F256" s="65"/>
      <c r="G256" s="13">
        <v>46055</v>
      </c>
      <c r="H256" s="31" t="s">
        <v>659</v>
      </c>
      <c r="I256" s="5" t="s">
        <v>659</v>
      </c>
      <c r="J256" s="5" t="s">
        <v>659</v>
      </c>
      <c r="K256" s="5" t="s">
        <v>659</v>
      </c>
      <c r="L256" s="5" t="s">
        <v>659</v>
      </c>
      <c r="M256" s="5" t="s">
        <v>659</v>
      </c>
      <c r="N256" s="5" t="s">
        <v>659</v>
      </c>
      <c r="O256" s="5" t="s">
        <v>659</v>
      </c>
      <c r="P256" s="5" t="s">
        <v>659</v>
      </c>
      <c r="Q256" s="5" t="s">
        <v>659</v>
      </c>
      <c r="R256" s="5" t="s">
        <v>659</v>
      </c>
      <c r="S256" s="32" t="s">
        <v>659</v>
      </c>
      <c r="T256" s="31" t="s">
        <v>1253</v>
      </c>
      <c r="U256" s="5">
        <v>40</v>
      </c>
      <c r="V256" s="5" t="s">
        <v>196</v>
      </c>
      <c r="W256" s="5" t="s">
        <v>1253</v>
      </c>
      <c r="X256" s="5">
        <v>59</v>
      </c>
      <c r="Y256" s="5" t="s">
        <v>196</v>
      </c>
      <c r="Z256" s="5" t="s">
        <v>1253</v>
      </c>
      <c r="AA256" s="5">
        <v>116</v>
      </c>
      <c r="AB256" s="5" t="s">
        <v>446</v>
      </c>
      <c r="AC256" s="5" t="s">
        <v>1253</v>
      </c>
      <c r="AD256" s="5">
        <v>240</v>
      </c>
      <c r="AE256" s="32" t="s">
        <v>446</v>
      </c>
      <c r="AF256" s="31" t="s">
        <v>1255</v>
      </c>
      <c r="AG256" s="5">
        <v>59</v>
      </c>
      <c r="AH256" s="5">
        <v>59</v>
      </c>
      <c r="AI256" s="5">
        <v>118</v>
      </c>
      <c r="AJ256" s="5">
        <v>118</v>
      </c>
      <c r="AK256" s="32" t="s">
        <v>1714</v>
      </c>
      <c r="AL256" s="27"/>
    </row>
    <row r="257" spans="1:38" ht="13.5" customHeight="1" x14ac:dyDescent="0.25">
      <c r="A257" s="3">
        <v>91</v>
      </c>
      <c r="B257" s="60" t="s">
        <v>28</v>
      </c>
      <c r="C257" s="60" t="s">
        <v>398</v>
      </c>
      <c r="D257" s="60" t="s">
        <v>13</v>
      </c>
      <c r="E257" s="60" t="s">
        <v>242</v>
      </c>
      <c r="F257" s="64">
        <v>45943</v>
      </c>
      <c r="G257" s="13">
        <v>46031</v>
      </c>
      <c r="H257" s="31" t="s">
        <v>115</v>
      </c>
      <c r="I257" s="5" t="s">
        <v>115</v>
      </c>
      <c r="J257" s="5" t="s">
        <v>115</v>
      </c>
      <c r="K257" s="5" t="s">
        <v>115</v>
      </c>
      <c r="L257" s="5" t="s">
        <v>115</v>
      </c>
      <c r="M257" s="5" t="s">
        <v>115</v>
      </c>
      <c r="N257" s="5" t="s">
        <v>115</v>
      </c>
      <c r="O257" s="5" t="s">
        <v>115</v>
      </c>
      <c r="P257" s="5" t="s">
        <v>115</v>
      </c>
      <c r="Q257" s="5" t="s">
        <v>115</v>
      </c>
      <c r="R257" s="5" t="s">
        <v>115</v>
      </c>
      <c r="S257" s="32" t="s">
        <v>115</v>
      </c>
      <c r="T257" s="31" t="s">
        <v>115</v>
      </c>
      <c r="U257" s="5" t="s">
        <v>115</v>
      </c>
      <c r="V257" s="5" t="s">
        <v>115</v>
      </c>
      <c r="W257" s="5" t="s">
        <v>115</v>
      </c>
      <c r="X257" s="5" t="s">
        <v>115</v>
      </c>
      <c r="Y257" s="5" t="s">
        <v>115</v>
      </c>
      <c r="Z257" s="5" t="s">
        <v>115</v>
      </c>
      <c r="AA257" s="5" t="s">
        <v>115</v>
      </c>
      <c r="AB257" s="5" t="s">
        <v>115</v>
      </c>
      <c r="AC257" s="5" t="s">
        <v>115</v>
      </c>
      <c r="AD257" s="5" t="s">
        <v>115</v>
      </c>
      <c r="AE257" s="32" t="s">
        <v>115</v>
      </c>
      <c r="AF257" s="31" t="s">
        <v>115</v>
      </c>
      <c r="AG257" s="5" t="s">
        <v>115</v>
      </c>
      <c r="AH257" s="5" t="s">
        <v>115</v>
      </c>
      <c r="AI257" s="5" t="s">
        <v>115</v>
      </c>
      <c r="AJ257" s="5" t="s">
        <v>115</v>
      </c>
      <c r="AK257" s="32" t="s">
        <v>115</v>
      </c>
      <c r="AL257" s="27" t="s">
        <v>1653</v>
      </c>
    </row>
    <row r="258" spans="1:38" ht="13.5" customHeight="1" x14ac:dyDescent="0.25">
      <c r="A258" s="3">
        <v>91</v>
      </c>
      <c r="B258" s="60"/>
      <c r="C258" s="60"/>
      <c r="D258" s="60"/>
      <c r="E258" s="60"/>
      <c r="F258" s="65"/>
      <c r="G258" s="13">
        <v>46035</v>
      </c>
      <c r="H258" s="31" t="s">
        <v>115</v>
      </c>
      <c r="I258" s="5" t="s">
        <v>115</v>
      </c>
      <c r="J258" s="5" t="s">
        <v>115</v>
      </c>
      <c r="K258" s="5" t="s">
        <v>115</v>
      </c>
      <c r="L258" s="5" t="s">
        <v>115</v>
      </c>
      <c r="M258" s="5" t="s">
        <v>115</v>
      </c>
      <c r="N258" s="5" t="s">
        <v>115</v>
      </c>
      <c r="O258" s="5" t="s">
        <v>115</v>
      </c>
      <c r="P258" s="5" t="s">
        <v>115</v>
      </c>
      <c r="Q258" s="5" t="s">
        <v>115</v>
      </c>
      <c r="R258" s="5" t="s">
        <v>115</v>
      </c>
      <c r="S258" s="32" t="s">
        <v>115</v>
      </c>
      <c r="T258" s="31" t="s">
        <v>115</v>
      </c>
      <c r="U258" s="5" t="s">
        <v>115</v>
      </c>
      <c r="V258" s="5" t="s">
        <v>115</v>
      </c>
      <c r="W258" s="5" t="s">
        <v>115</v>
      </c>
      <c r="X258" s="5" t="s">
        <v>115</v>
      </c>
      <c r="Y258" s="5" t="s">
        <v>115</v>
      </c>
      <c r="Z258" s="5" t="s">
        <v>115</v>
      </c>
      <c r="AA258" s="5" t="s">
        <v>115</v>
      </c>
      <c r="AB258" s="5" t="s">
        <v>115</v>
      </c>
      <c r="AC258" s="5" t="s">
        <v>115</v>
      </c>
      <c r="AD258" s="5" t="s">
        <v>115</v>
      </c>
      <c r="AE258" s="32" t="s">
        <v>115</v>
      </c>
      <c r="AF258" s="31" t="s">
        <v>115</v>
      </c>
      <c r="AG258" s="5" t="s">
        <v>115</v>
      </c>
      <c r="AH258" s="5" t="s">
        <v>115</v>
      </c>
      <c r="AI258" s="5" t="s">
        <v>115</v>
      </c>
      <c r="AJ258" s="5" t="s">
        <v>115</v>
      </c>
      <c r="AK258" s="32" t="s">
        <v>115</v>
      </c>
      <c r="AL258" s="27" t="s">
        <v>1653</v>
      </c>
    </row>
    <row r="259" spans="1:38" ht="13.5" customHeight="1" x14ac:dyDescent="0.25">
      <c r="A259" s="3">
        <v>91</v>
      </c>
      <c r="B259" s="60"/>
      <c r="C259" s="60"/>
      <c r="D259" s="60"/>
      <c r="E259" s="60"/>
      <c r="F259" s="65"/>
      <c r="G259" s="13">
        <v>46039</v>
      </c>
      <c r="H259" s="31" t="s">
        <v>115</v>
      </c>
      <c r="I259" s="5" t="s">
        <v>115</v>
      </c>
      <c r="J259" s="5" t="s">
        <v>115</v>
      </c>
      <c r="K259" s="5" t="s">
        <v>115</v>
      </c>
      <c r="L259" s="5" t="s">
        <v>115</v>
      </c>
      <c r="M259" s="5" t="s">
        <v>115</v>
      </c>
      <c r="N259" s="5" t="s">
        <v>115</v>
      </c>
      <c r="O259" s="5" t="s">
        <v>115</v>
      </c>
      <c r="P259" s="5" t="s">
        <v>115</v>
      </c>
      <c r="Q259" s="5" t="s">
        <v>115</v>
      </c>
      <c r="R259" s="5" t="s">
        <v>115</v>
      </c>
      <c r="S259" s="32" t="s">
        <v>115</v>
      </c>
      <c r="T259" s="31" t="s">
        <v>115</v>
      </c>
      <c r="U259" s="5" t="s">
        <v>115</v>
      </c>
      <c r="V259" s="5" t="s">
        <v>115</v>
      </c>
      <c r="W259" s="5" t="s">
        <v>115</v>
      </c>
      <c r="X259" s="5" t="s">
        <v>115</v>
      </c>
      <c r="Y259" s="5" t="s">
        <v>115</v>
      </c>
      <c r="Z259" s="5" t="s">
        <v>115</v>
      </c>
      <c r="AA259" s="5" t="s">
        <v>115</v>
      </c>
      <c r="AB259" s="5" t="s">
        <v>115</v>
      </c>
      <c r="AC259" s="5" t="s">
        <v>115</v>
      </c>
      <c r="AD259" s="5" t="s">
        <v>115</v>
      </c>
      <c r="AE259" s="32" t="s">
        <v>115</v>
      </c>
      <c r="AF259" s="31" t="s">
        <v>115</v>
      </c>
      <c r="AG259" s="5" t="s">
        <v>115</v>
      </c>
      <c r="AH259" s="5" t="s">
        <v>115</v>
      </c>
      <c r="AI259" s="5" t="s">
        <v>115</v>
      </c>
      <c r="AJ259" s="5" t="s">
        <v>115</v>
      </c>
      <c r="AK259" s="32" t="s">
        <v>115</v>
      </c>
      <c r="AL259" s="27" t="s">
        <v>1653</v>
      </c>
    </row>
    <row r="260" spans="1:38" ht="13.5" customHeight="1" x14ac:dyDescent="0.25">
      <c r="A260" s="3">
        <v>92</v>
      </c>
      <c r="B260" s="60" t="s">
        <v>17</v>
      </c>
      <c r="C260" s="60" t="s">
        <v>87</v>
      </c>
      <c r="D260" s="60" t="s">
        <v>11</v>
      </c>
      <c r="E260" s="60" t="s">
        <v>135</v>
      </c>
      <c r="F260" s="64">
        <v>45968</v>
      </c>
      <c r="G260" s="13">
        <v>46056</v>
      </c>
      <c r="H260" s="31" t="s">
        <v>1274</v>
      </c>
      <c r="I260" s="5">
        <v>65</v>
      </c>
      <c r="J260" s="5" t="s">
        <v>95</v>
      </c>
      <c r="K260" s="5" t="s">
        <v>1276</v>
      </c>
      <c r="L260" s="5">
        <v>138.84</v>
      </c>
      <c r="M260" s="5" t="s">
        <v>825</v>
      </c>
      <c r="N260" s="5" t="s">
        <v>1276</v>
      </c>
      <c r="O260" s="5">
        <v>277.68</v>
      </c>
      <c r="P260" s="5" t="s">
        <v>825</v>
      </c>
      <c r="Q260" s="5" t="s">
        <v>1276</v>
      </c>
      <c r="R260" s="5">
        <v>489.66</v>
      </c>
      <c r="S260" s="32" t="s">
        <v>825</v>
      </c>
      <c r="T260" s="31" t="s">
        <v>1260</v>
      </c>
      <c r="U260" s="5">
        <v>184.2</v>
      </c>
      <c r="V260" s="5" t="s">
        <v>95</v>
      </c>
      <c r="W260" s="5" t="s">
        <v>1260</v>
      </c>
      <c r="X260" s="5">
        <v>214.49</v>
      </c>
      <c r="Y260" s="5" t="s">
        <v>151</v>
      </c>
      <c r="Z260" s="5" t="s">
        <v>1260</v>
      </c>
      <c r="AA260" s="5">
        <v>405.79</v>
      </c>
      <c r="AB260" s="5" t="s">
        <v>95</v>
      </c>
      <c r="AC260" s="5" t="s">
        <v>1260</v>
      </c>
      <c r="AD260" s="5">
        <v>818.97</v>
      </c>
      <c r="AE260" s="32" t="s">
        <v>96</v>
      </c>
      <c r="AF260" s="31" t="s">
        <v>1279</v>
      </c>
      <c r="AG260" s="5">
        <v>79.790000000000006</v>
      </c>
      <c r="AH260" s="5">
        <v>79.790000000000006</v>
      </c>
      <c r="AI260" s="5">
        <v>159.58000000000001</v>
      </c>
      <c r="AJ260" s="5">
        <v>204.38</v>
      </c>
      <c r="AK260" s="32" t="s">
        <v>694</v>
      </c>
      <c r="AL260" s="27"/>
    </row>
    <row r="261" spans="1:38" ht="13.5" customHeight="1" x14ac:dyDescent="0.25">
      <c r="A261" s="3">
        <v>92</v>
      </c>
      <c r="B261" s="60"/>
      <c r="C261" s="60"/>
      <c r="D261" s="60"/>
      <c r="E261" s="60"/>
      <c r="F261" s="65"/>
      <c r="G261" s="13">
        <v>46060</v>
      </c>
      <c r="H261" s="31" t="s">
        <v>1274</v>
      </c>
      <c r="I261" s="5">
        <v>65.989999999999995</v>
      </c>
      <c r="J261" s="5" t="s">
        <v>88</v>
      </c>
      <c r="K261" s="5" t="s">
        <v>659</v>
      </c>
      <c r="L261" s="5" t="s">
        <v>659</v>
      </c>
      <c r="M261" s="5" t="s">
        <v>659</v>
      </c>
      <c r="N261" s="5" t="s">
        <v>659</v>
      </c>
      <c r="O261" s="5" t="s">
        <v>659</v>
      </c>
      <c r="P261" s="5" t="s">
        <v>659</v>
      </c>
      <c r="Q261" s="5" t="s">
        <v>659</v>
      </c>
      <c r="R261" s="5" t="s">
        <v>659</v>
      </c>
      <c r="S261" s="32" t="s">
        <v>659</v>
      </c>
      <c r="T261" s="31" t="s">
        <v>1280</v>
      </c>
      <c r="U261" s="5">
        <v>89.79</v>
      </c>
      <c r="V261" s="5" t="s">
        <v>95</v>
      </c>
      <c r="W261" s="5" t="s">
        <v>1280</v>
      </c>
      <c r="X261" s="5">
        <v>114.98</v>
      </c>
      <c r="Y261" s="5" t="s">
        <v>98</v>
      </c>
      <c r="Z261" s="5" t="s">
        <v>1280</v>
      </c>
      <c r="AA261" s="5">
        <v>229.3</v>
      </c>
      <c r="AB261" s="5" t="s">
        <v>89</v>
      </c>
      <c r="AC261" s="5" t="s">
        <v>1280</v>
      </c>
      <c r="AD261" s="5">
        <v>444.61</v>
      </c>
      <c r="AE261" s="32" t="s">
        <v>89</v>
      </c>
      <c r="AF261" s="31" t="s">
        <v>1281</v>
      </c>
      <c r="AG261" s="5">
        <v>107.79</v>
      </c>
      <c r="AH261" s="5">
        <v>107.79</v>
      </c>
      <c r="AI261" s="5">
        <v>215.58</v>
      </c>
      <c r="AJ261" s="5">
        <v>260.38</v>
      </c>
      <c r="AK261" s="32" t="s">
        <v>694</v>
      </c>
      <c r="AL261" s="27"/>
    </row>
    <row r="262" spans="1:38" ht="13.5" customHeight="1" x14ac:dyDescent="0.25">
      <c r="A262" s="3">
        <v>92</v>
      </c>
      <c r="B262" s="60"/>
      <c r="C262" s="60"/>
      <c r="D262" s="60"/>
      <c r="E262" s="60"/>
      <c r="F262" s="65"/>
      <c r="G262" s="13">
        <v>46064</v>
      </c>
      <c r="H262" s="31" t="s">
        <v>659</v>
      </c>
      <c r="I262" s="5" t="s">
        <v>659</v>
      </c>
      <c r="J262" s="5" t="s">
        <v>659</v>
      </c>
      <c r="K262" s="5" t="s">
        <v>659</v>
      </c>
      <c r="L262" s="5" t="s">
        <v>659</v>
      </c>
      <c r="M262" s="5" t="s">
        <v>659</v>
      </c>
      <c r="N262" s="5" t="s">
        <v>659</v>
      </c>
      <c r="O262" s="5" t="s">
        <v>659</v>
      </c>
      <c r="P262" s="5" t="s">
        <v>659</v>
      </c>
      <c r="Q262" s="5" t="s">
        <v>659</v>
      </c>
      <c r="R262" s="5" t="s">
        <v>659</v>
      </c>
      <c r="S262" s="32" t="s">
        <v>659</v>
      </c>
      <c r="T262" s="31" t="s">
        <v>1259</v>
      </c>
      <c r="U262" s="5">
        <v>40.49</v>
      </c>
      <c r="V262" s="5" t="s">
        <v>107</v>
      </c>
      <c r="W262" s="5" t="s">
        <v>1282</v>
      </c>
      <c r="X262" s="5">
        <v>69.69</v>
      </c>
      <c r="Y262" s="5" t="s">
        <v>95</v>
      </c>
      <c r="Z262" s="5" t="s">
        <v>1282</v>
      </c>
      <c r="AA262" s="5">
        <v>126.72</v>
      </c>
      <c r="AB262" s="5" t="s">
        <v>95</v>
      </c>
      <c r="AC262" s="5" t="s">
        <v>1282</v>
      </c>
      <c r="AD262" s="5">
        <v>308.41000000000003</v>
      </c>
      <c r="AE262" s="32" t="s">
        <v>89</v>
      </c>
      <c r="AF262" s="31" t="s">
        <v>1281</v>
      </c>
      <c r="AG262" s="5">
        <v>87.79</v>
      </c>
      <c r="AH262" s="5">
        <v>87.79</v>
      </c>
      <c r="AI262" s="5">
        <v>175.58</v>
      </c>
      <c r="AJ262" s="5">
        <v>220.38</v>
      </c>
      <c r="AK262" s="32" t="s">
        <v>694</v>
      </c>
      <c r="AL262" s="27"/>
    </row>
    <row r="263" spans="1:38" ht="13.5" customHeight="1" x14ac:dyDescent="0.25">
      <c r="A263" s="3">
        <v>93</v>
      </c>
      <c r="B263" s="60" t="s">
        <v>11</v>
      </c>
      <c r="C263" s="60" t="s">
        <v>135</v>
      </c>
      <c r="D263" s="60" t="s">
        <v>40</v>
      </c>
      <c r="E263" s="60" t="s">
        <v>479</v>
      </c>
      <c r="F263" s="64">
        <v>45970</v>
      </c>
      <c r="G263" s="13">
        <v>46058</v>
      </c>
      <c r="H263" s="31" t="s">
        <v>659</v>
      </c>
      <c r="I263" s="5" t="s">
        <v>659</v>
      </c>
      <c r="J263" s="5" t="s">
        <v>659</v>
      </c>
      <c r="K263" s="5" t="s">
        <v>659</v>
      </c>
      <c r="L263" s="5" t="s">
        <v>659</v>
      </c>
      <c r="M263" s="5" t="s">
        <v>659</v>
      </c>
      <c r="N263" s="5" t="s">
        <v>659</v>
      </c>
      <c r="O263" s="5" t="s">
        <v>659</v>
      </c>
      <c r="P263" s="5" t="s">
        <v>659</v>
      </c>
      <c r="Q263" s="5" t="s">
        <v>659</v>
      </c>
      <c r="R263" s="5" t="s">
        <v>659</v>
      </c>
      <c r="S263" s="32" t="s">
        <v>659</v>
      </c>
      <c r="T263" s="31" t="s">
        <v>1576</v>
      </c>
      <c r="U263" s="5">
        <v>75</v>
      </c>
      <c r="V263" s="5" t="s">
        <v>446</v>
      </c>
      <c r="W263" s="5" t="s">
        <v>1576</v>
      </c>
      <c r="X263" s="5">
        <v>75</v>
      </c>
      <c r="Y263" s="5" t="s">
        <v>446</v>
      </c>
      <c r="Z263" s="5" t="s">
        <v>1576</v>
      </c>
      <c r="AA263" s="5">
        <v>166.38</v>
      </c>
      <c r="AB263" s="5" t="s">
        <v>952</v>
      </c>
      <c r="AC263" s="5" t="s">
        <v>1576</v>
      </c>
      <c r="AD263" s="5">
        <v>325.97000000000003</v>
      </c>
      <c r="AE263" s="32" t="s">
        <v>418</v>
      </c>
      <c r="AF263" s="31" t="s">
        <v>1573</v>
      </c>
      <c r="AG263" s="5">
        <v>37.99</v>
      </c>
      <c r="AH263" s="5">
        <v>37.99</v>
      </c>
      <c r="AI263" s="5">
        <v>75.98</v>
      </c>
      <c r="AJ263" s="5">
        <v>75.98</v>
      </c>
      <c r="AK263" s="32" t="s">
        <v>572</v>
      </c>
      <c r="AL263" s="27" t="s">
        <v>1578</v>
      </c>
    </row>
    <row r="264" spans="1:38" ht="13.5" customHeight="1" x14ac:dyDescent="0.25">
      <c r="A264" s="3">
        <v>93</v>
      </c>
      <c r="B264" s="60"/>
      <c r="C264" s="60"/>
      <c r="D264" s="60"/>
      <c r="E264" s="60"/>
      <c r="F264" s="65"/>
      <c r="G264" s="13">
        <v>46062</v>
      </c>
      <c r="H264" s="31" t="s">
        <v>1589</v>
      </c>
      <c r="I264" s="5">
        <v>60.92</v>
      </c>
      <c r="J264" s="5" t="s">
        <v>231</v>
      </c>
      <c r="K264" s="5" t="s">
        <v>659</v>
      </c>
      <c r="L264" s="5" t="s">
        <v>659</v>
      </c>
      <c r="M264" s="5" t="s">
        <v>659</v>
      </c>
      <c r="N264" s="5" t="s">
        <v>659</v>
      </c>
      <c r="O264" s="5" t="s">
        <v>659</v>
      </c>
      <c r="P264" s="5" t="s">
        <v>659</v>
      </c>
      <c r="Q264" s="5" t="s">
        <v>659</v>
      </c>
      <c r="R264" s="5" t="s">
        <v>659</v>
      </c>
      <c r="S264" s="32" t="s">
        <v>659</v>
      </c>
      <c r="T264" s="31" t="s">
        <v>1577</v>
      </c>
      <c r="U264" s="5">
        <v>67.989999999999995</v>
      </c>
      <c r="V264" s="5" t="s">
        <v>418</v>
      </c>
      <c r="W264" s="5" t="s">
        <v>1577</v>
      </c>
      <c r="X264" s="5">
        <v>67.989999999999995</v>
      </c>
      <c r="Y264" s="5" t="s">
        <v>418</v>
      </c>
      <c r="Z264" s="5" t="s">
        <v>1576</v>
      </c>
      <c r="AA264" s="5">
        <v>166.38</v>
      </c>
      <c r="AB264" s="5" t="s">
        <v>952</v>
      </c>
      <c r="AC264" s="5" t="s">
        <v>1576</v>
      </c>
      <c r="AD264" s="5">
        <v>325.97000000000003</v>
      </c>
      <c r="AE264" s="32" t="s">
        <v>418</v>
      </c>
      <c r="AF264" s="31" t="s">
        <v>1573</v>
      </c>
      <c r="AG264" s="5">
        <v>37.99</v>
      </c>
      <c r="AH264" s="5">
        <v>37.99</v>
      </c>
      <c r="AI264" s="5">
        <v>75.98</v>
      </c>
      <c r="AJ264" s="5">
        <v>75.98</v>
      </c>
      <c r="AK264" s="32" t="s">
        <v>572</v>
      </c>
      <c r="AL264" s="27" t="s">
        <v>1578</v>
      </c>
    </row>
    <row r="265" spans="1:38" ht="13.5" customHeight="1" x14ac:dyDescent="0.25">
      <c r="A265" s="3">
        <v>93</v>
      </c>
      <c r="B265" s="60"/>
      <c r="C265" s="60"/>
      <c r="D265" s="60"/>
      <c r="E265" s="60"/>
      <c r="F265" s="65"/>
      <c r="G265" s="13">
        <v>46066</v>
      </c>
      <c r="H265" s="31" t="s">
        <v>659</v>
      </c>
      <c r="I265" s="5" t="s">
        <v>659</v>
      </c>
      <c r="J265" s="5" t="s">
        <v>659</v>
      </c>
      <c r="K265" s="5" t="s">
        <v>659</v>
      </c>
      <c r="L265" s="5" t="s">
        <v>659</v>
      </c>
      <c r="M265" s="5" t="s">
        <v>659</v>
      </c>
      <c r="N265" s="5" t="s">
        <v>659</v>
      </c>
      <c r="O265" s="5" t="s">
        <v>659</v>
      </c>
      <c r="P265" s="5" t="s">
        <v>659</v>
      </c>
      <c r="Q265" s="5" t="s">
        <v>659</v>
      </c>
      <c r="R265" s="5" t="s">
        <v>659</v>
      </c>
      <c r="S265" s="32" t="s">
        <v>659</v>
      </c>
      <c r="T265" s="31" t="s">
        <v>1577</v>
      </c>
      <c r="U265" s="5">
        <v>66.989999999999995</v>
      </c>
      <c r="V265" s="5" t="s">
        <v>418</v>
      </c>
      <c r="W265" s="5" t="s">
        <v>1577</v>
      </c>
      <c r="X265" s="5">
        <v>66.989999999999995</v>
      </c>
      <c r="Y265" s="5" t="s">
        <v>418</v>
      </c>
      <c r="Z265" s="5" t="s">
        <v>1576</v>
      </c>
      <c r="AA265" s="5">
        <v>166.38</v>
      </c>
      <c r="AB265" s="5" t="s">
        <v>952</v>
      </c>
      <c r="AC265" s="5" t="s">
        <v>1576</v>
      </c>
      <c r="AD265" s="5">
        <v>325.97000000000003</v>
      </c>
      <c r="AE265" s="32" t="s">
        <v>418</v>
      </c>
      <c r="AF265" s="31" t="s">
        <v>1573</v>
      </c>
      <c r="AG265" s="5">
        <v>37.99</v>
      </c>
      <c r="AH265" s="5">
        <v>37.99</v>
      </c>
      <c r="AI265" s="5">
        <v>75.98</v>
      </c>
      <c r="AJ265" s="5">
        <v>75.98</v>
      </c>
      <c r="AK265" s="32" t="s">
        <v>572</v>
      </c>
      <c r="AL265" s="27"/>
    </row>
    <row r="266" spans="1:38" ht="13.5" customHeight="1" x14ac:dyDescent="0.25">
      <c r="A266" s="3">
        <v>94</v>
      </c>
      <c r="B266" s="60" t="s">
        <v>48</v>
      </c>
      <c r="C266" s="60" t="s">
        <v>86</v>
      </c>
      <c r="D266" s="60" t="s">
        <v>40</v>
      </c>
      <c r="E266" s="60" t="s">
        <v>479</v>
      </c>
      <c r="F266" s="64">
        <v>45957</v>
      </c>
      <c r="G266" s="13">
        <v>46045</v>
      </c>
      <c r="H266" s="31" t="s">
        <v>1335</v>
      </c>
      <c r="I266" s="5">
        <v>70.45</v>
      </c>
      <c r="J266" s="5" t="s">
        <v>411</v>
      </c>
      <c r="K266" s="5" t="s">
        <v>659</v>
      </c>
      <c r="L266" s="5" t="s">
        <v>659</v>
      </c>
      <c r="M266" s="5" t="s">
        <v>659</v>
      </c>
      <c r="N266" s="5" t="s">
        <v>659</v>
      </c>
      <c r="O266" s="5" t="s">
        <v>659</v>
      </c>
      <c r="P266" s="5" t="s">
        <v>659</v>
      </c>
      <c r="Q266" s="5" t="s">
        <v>659</v>
      </c>
      <c r="R266" s="5" t="s">
        <v>659</v>
      </c>
      <c r="S266" s="32" t="s">
        <v>659</v>
      </c>
      <c r="T266" s="31" t="s">
        <v>1321</v>
      </c>
      <c r="U266" s="5">
        <v>73.73</v>
      </c>
      <c r="V266" s="5" t="s">
        <v>416</v>
      </c>
      <c r="W266" s="5" t="s">
        <v>1321</v>
      </c>
      <c r="X266" s="5">
        <v>73.73</v>
      </c>
      <c r="Y266" s="5" t="s">
        <v>416</v>
      </c>
      <c r="Z266" s="5" t="s">
        <v>1321</v>
      </c>
      <c r="AA266" s="5">
        <v>177.46</v>
      </c>
      <c r="AB266" s="5" t="s">
        <v>952</v>
      </c>
      <c r="AC266" s="5" t="s">
        <v>1321</v>
      </c>
      <c r="AD266" s="5">
        <v>338.92</v>
      </c>
      <c r="AE266" s="32" t="s">
        <v>952</v>
      </c>
      <c r="AF266" s="31" t="s">
        <v>1336</v>
      </c>
      <c r="AG266" s="5">
        <v>64</v>
      </c>
      <c r="AH266" s="5">
        <v>64</v>
      </c>
      <c r="AI266" s="5">
        <v>156</v>
      </c>
      <c r="AJ266" s="5">
        <v>220</v>
      </c>
      <c r="AK266" s="32" t="s">
        <v>1322</v>
      </c>
      <c r="AL266" s="27"/>
    </row>
    <row r="267" spans="1:38" ht="13.5" customHeight="1" x14ac:dyDescent="0.25">
      <c r="A267" s="3">
        <v>94</v>
      </c>
      <c r="B267" s="60"/>
      <c r="C267" s="60"/>
      <c r="D267" s="60"/>
      <c r="E267" s="60"/>
      <c r="F267" s="65"/>
      <c r="G267" s="13">
        <v>46049</v>
      </c>
      <c r="H267" s="31" t="s">
        <v>1337</v>
      </c>
      <c r="I267" s="5">
        <v>57.62</v>
      </c>
      <c r="J267" s="5" t="s">
        <v>411</v>
      </c>
      <c r="K267" s="5" t="s">
        <v>659</v>
      </c>
      <c r="L267" s="5" t="s">
        <v>659</v>
      </c>
      <c r="M267" s="5" t="s">
        <v>659</v>
      </c>
      <c r="N267" s="5" t="s">
        <v>659</v>
      </c>
      <c r="O267" s="5" t="s">
        <v>659</v>
      </c>
      <c r="P267" s="5" t="s">
        <v>659</v>
      </c>
      <c r="Q267" s="5" t="s">
        <v>659</v>
      </c>
      <c r="R267" s="5" t="s">
        <v>659</v>
      </c>
      <c r="S267" s="32" t="s">
        <v>659</v>
      </c>
      <c r="T267" s="31" t="s">
        <v>1325</v>
      </c>
      <c r="U267" s="5">
        <v>72.989999999999995</v>
      </c>
      <c r="V267" s="5" t="s">
        <v>418</v>
      </c>
      <c r="W267" s="5" t="s">
        <v>1325</v>
      </c>
      <c r="X267" s="5">
        <v>72.989999999999995</v>
      </c>
      <c r="Y267" s="5" t="s">
        <v>418</v>
      </c>
      <c r="Z267" s="5" t="s">
        <v>1325</v>
      </c>
      <c r="AA267" s="5">
        <v>177.46</v>
      </c>
      <c r="AB267" s="5" t="s">
        <v>952</v>
      </c>
      <c r="AC267" s="5" t="s">
        <v>1334</v>
      </c>
      <c r="AD267" s="5">
        <v>338.92</v>
      </c>
      <c r="AE267" s="32" t="s">
        <v>952</v>
      </c>
      <c r="AF267" s="31" t="s">
        <v>1338</v>
      </c>
      <c r="AG267" s="5">
        <v>61</v>
      </c>
      <c r="AH267" s="5">
        <v>61</v>
      </c>
      <c r="AI267" s="5">
        <v>122</v>
      </c>
      <c r="AJ267" s="5">
        <v>180</v>
      </c>
      <c r="AK267" s="32" t="s">
        <v>1322</v>
      </c>
      <c r="AL267" s="27"/>
    </row>
    <row r="268" spans="1:38" ht="13.5" customHeight="1" x14ac:dyDescent="0.25">
      <c r="A268" s="3">
        <v>94</v>
      </c>
      <c r="B268" s="60"/>
      <c r="C268" s="60"/>
      <c r="D268" s="60"/>
      <c r="E268" s="60"/>
      <c r="F268" s="65"/>
      <c r="G268" s="13">
        <v>46053</v>
      </c>
      <c r="H268" s="31" t="s">
        <v>1339</v>
      </c>
      <c r="I268" s="5">
        <v>67.06</v>
      </c>
      <c r="J268" s="5" t="s">
        <v>231</v>
      </c>
      <c r="K268" s="5" t="s">
        <v>659</v>
      </c>
      <c r="L268" s="5" t="s">
        <v>659</v>
      </c>
      <c r="M268" s="5" t="s">
        <v>659</v>
      </c>
      <c r="N268" s="5" t="s">
        <v>659</v>
      </c>
      <c r="O268" s="5" t="s">
        <v>659</v>
      </c>
      <c r="P268" s="5" t="s">
        <v>659</v>
      </c>
      <c r="Q268" s="5" t="s">
        <v>659</v>
      </c>
      <c r="R268" s="5" t="s">
        <v>659</v>
      </c>
      <c r="S268" s="32" t="s">
        <v>659</v>
      </c>
      <c r="T268" s="31" t="s">
        <v>1321</v>
      </c>
      <c r="U268" s="5">
        <v>72.989999999999995</v>
      </c>
      <c r="V268" s="5" t="s">
        <v>418</v>
      </c>
      <c r="W268" s="5" t="s">
        <v>1321</v>
      </c>
      <c r="X268" s="5">
        <v>72.989999999999995</v>
      </c>
      <c r="Y268" s="5" t="s">
        <v>418</v>
      </c>
      <c r="Z268" s="5" t="s">
        <v>1321</v>
      </c>
      <c r="AA268" s="5">
        <v>177.46</v>
      </c>
      <c r="AB268" s="5" t="s">
        <v>952</v>
      </c>
      <c r="AC268" s="5" t="s">
        <v>1321</v>
      </c>
      <c r="AD268" s="5">
        <v>338.92</v>
      </c>
      <c r="AE268" s="32" t="s">
        <v>952</v>
      </c>
      <c r="AF268" s="31" t="s">
        <v>1340</v>
      </c>
      <c r="AG268" s="5">
        <v>74</v>
      </c>
      <c r="AH268" s="5">
        <v>74</v>
      </c>
      <c r="AI268" s="5">
        <v>148</v>
      </c>
      <c r="AJ268" s="5">
        <v>212</v>
      </c>
      <c r="AK268" s="32" t="s">
        <v>1322</v>
      </c>
      <c r="AL268" s="27"/>
    </row>
    <row r="269" spans="1:38" ht="13.5" customHeight="1" x14ac:dyDescent="0.25">
      <c r="A269" s="3">
        <v>95</v>
      </c>
      <c r="B269" s="60" t="s">
        <v>57</v>
      </c>
      <c r="C269" s="60" t="s">
        <v>1516</v>
      </c>
      <c r="D269" s="60" t="s">
        <v>42</v>
      </c>
      <c r="E269" s="60" t="s">
        <v>1516</v>
      </c>
      <c r="F269" s="64">
        <v>45982</v>
      </c>
      <c r="G269" s="13">
        <v>46070</v>
      </c>
      <c r="H269" s="31" t="s">
        <v>659</v>
      </c>
      <c r="I269" s="5" t="s">
        <v>659</v>
      </c>
      <c r="J269" s="5" t="s">
        <v>659</v>
      </c>
      <c r="K269" s="5" t="s">
        <v>659</v>
      </c>
      <c r="L269" s="5" t="s">
        <v>659</v>
      </c>
      <c r="M269" s="5" t="s">
        <v>659</v>
      </c>
      <c r="N269" s="5" t="s">
        <v>659</v>
      </c>
      <c r="O269" s="5" t="s">
        <v>659</v>
      </c>
      <c r="P269" s="5" t="s">
        <v>659</v>
      </c>
      <c r="Q269" s="5" t="s">
        <v>659</v>
      </c>
      <c r="R269" s="5" t="s">
        <v>659</v>
      </c>
      <c r="S269" s="32" t="s">
        <v>659</v>
      </c>
      <c r="T269" s="31" t="s">
        <v>1677</v>
      </c>
      <c r="U269" s="5">
        <v>41.07</v>
      </c>
      <c r="V269" s="5" t="s">
        <v>327</v>
      </c>
      <c r="W269" s="5" t="s">
        <v>1677</v>
      </c>
      <c r="X269" s="5">
        <v>54.85</v>
      </c>
      <c r="Y269" s="5" t="s">
        <v>327</v>
      </c>
      <c r="Z269" s="15" t="s">
        <v>1676</v>
      </c>
      <c r="AA269" s="5">
        <v>109.7</v>
      </c>
      <c r="AB269" s="5" t="s">
        <v>825</v>
      </c>
      <c r="AC269" s="5" t="s">
        <v>1671</v>
      </c>
      <c r="AD269" s="3">
        <v>462.28</v>
      </c>
      <c r="AE269" s="32" t="s">
        <v>825</v>
      </c>
      <c r="AF269" s="35">
        <v>0.23333333333333334</v>
      </c>
      <c r="AG269" s="5">
        <v>28.19</v>
      </c>
      <c r="AH269" s="5">
        <v>28.19</v>
      </c>
      <c r="AI269" s="5">
        <f t="shared" ref="AI269:AI271" si="4">AH269*2</f>
        <v>56.38</v>
      </c>
      <c r="AJ269" s="5">
        <v>64.790000000000006</v>
      </c>
      <c r="AK269" s="32" t="s">
        <v>1670</v>
      </c>
      <c r="AL269" s="27"/>
    </row>
    <row r="270" spans="1:38" ht="13.5" customHeight="1" x14ac:dyDescent="0.25">
      <c r="A270" s="3">
        <v>95</v>
      </c>
      <c r="B270" s="60"/>
      <c r="C270" s="60"/>
      <c r="D270" s="60"/>
      <c r="E270" s="60"/>
      <c r="F270" s="65"/>
      <c r="G270" s="13">
        <v>46074</v>
      </c>
      <c r="H270" s="31" t="s">
        <v>659</v>
      </c>
      <c r="I270" s="5" t="s">
        <v>659</v>
      </c>
      <c r="J270" s="5" t="s">
        <v>659</v>
      </c>
      <c r="K270" s="5" t="s">
        <v>659</v>
      </c>
      <c r="L270" s="5" t="s">
        <v>659</v>
      </c>
      <c r="M270" s="5" t="s">
        <v>659</v>
      </c>
      <c r="N270" s="5" t="s">
        <v>659</v>
      </c>
      <c r="O270" s="5" t="s">
        <v>659</v>
      </c>
      <c r="P270" s="5" t="s">
        <v>659</v>
      </c>
      <c r="Q270" s="5" t="s">
        <v>659</v>
      </c>
      <c r="R270" s="5" t="s">
        <v>659</v>
      </c>
      <c r="S270" s="32" t="s">
        <v>659</v>
      </c>
      <c r="T270" s="31" t="s">
        <v>1671</v>
      </c>
      <c r="U270" s="5">
        <v>41.07</v>
      </c>
      <c r="V270" s="5" t="s">
        <v>327</v>
      </c>
      <c r="W270" s="5" t="s">
        <v>1671</v>
      </c>
      <c r="X270" s="5">
        <v>54.85</v>
      </c>
      <c r="Y270" s="5" t="s">
        <v>327</v>
      </c>
      <c r="Z270" s="5" t="s">
        <v>1671</v>
      </c>
      <c r="AA270" s="5">
        <v>109.7</v>
      </c>
      <c r="AB270" s="5" t="s">
        <v>327</v>
      </c>
      <c r="AC270" s="5" t="s">
        <v>1678</v>
      </c>
      <c r="AD270" s="5">
        <v>463</v>
      </c>
      <c r="AE270" s="32" t="s">
        <v>327</v>
      </c>
      <c r="AF270" s="35">
        <v>0.59652777777777777</v>
      </c>
      <c r="AG270" s="5">
        <v>20.62</v>
      </c>
      <c r="AH270" s="5">
        <v>20.62</v>
      </c>
      <c r="AI270" s="5">
        <f t="shared" si="4"/>
        <v>41.24</v>
      </c>
      <c r="AJ270" s="5">
        <v>47.29</v>
      </c>
      <c r="AK270" s="32" t="s">
        <v>1670</v>
      </c>
      <c r="AL270" s="27"/>
    </row>
    <row r="271" spans="1:38" ht="13.5" customHeight="1" x14ac:dyDescent="0.25">
      <c r="A271" s="3">
        <v>95</v>
      </c>
      <c r="B271" s="60"/>
      <c r="C271" s="60"/>
      <c r="D271" s="60"/>
      <c r="E271" s="60"/>
      <c r="F271" s="65"/>
      <c r="G271" s="13">
        <v>46078</v>
      </c>
      <c r="H271" s="31" t="s">
        <v>659</v>
      </c>
      <c r="I271" s="5" t="s">
        <v>659</v>
      </c>
      <c r="J271" s="5" t="s">
        <v>659</v>
      </c>
      <c r="K271" s="5" t="s">
        <v>659</v>
      </c>
      <c r="L271" s="5" t="s">
        <v>659</v>
      </c>
      <c r="M271" s="5" t="s">
        <v>659</v>
      </c>
      <c r="N271" s="5" t="s">
        <v>659</v>
      </c>
      <c r="O271" s="5" t="s">
        <v>659</v>
      </c>
      <c r="P271" s="5" t="s">
        <v>659</v>
      </c>
      <c r="Q271" s="5" t="s">
        <v>659</v>
      </c>
      <c r="R271" s="5" t="s">
        <v>659</v>
      </c>
      <c r="S271" s="32" t="s">
        <v>659</v>
      </c>
      <c r="T271" s="31" t="s">
        <v>1671</v>
      </c>
      <c r="U271" s="5">
        <v>41.07</v>
      </c>
      <c r="V271" s="5" t="s">
        <v>327</v>
      </c>
      <c r="W271" s="5" t="s">
        <v>1671</v>
      </c>
      <c r="X271" s="5">
        <v>54.85</v>
      </c>
      <c r="Y271" s="5" t="s">
        <v>327</v>
      </c>
      <c r="Z271" s="15" t="s">
        <v>1671</v>
      </c>
      <c r="AA271" s="5">
        <v>109.7</v>
      </c>
      <c r="AB271" s="5" t="s">
        <v>825</v>
      </c>
      <c r="AC271" s="5" t="s">
        <v>1671</v>
      </c>
      <c r="AD271" s="5">
        <v>462.28</v>
      </c>
      <c r="AE271" s="32" t="s">
        <v>825</v>
      </c>
      <c r="AF271" s="35">
        <v>0.22013888888888888</v>
      </c>
      <c r="AG271" s="5">
        <v>20.62</v>
      </c>
      <c r="AH271" s="5">
        <v>20.62</v>
      </c>
      <c r="AI271" s="5">
        <f t="shared" si="4"/>
        <v>41.24</v>
      </c>
      <c r="AJ271" s="5">
        <v>47.29</v>
      </c>
      <c r="AK271" s="32" t="s">
        <v>1670</v>
      </c>
      <c r="AL271" s="27"/>
    </row>
    <row r="272" spans="1:38" ht="13.5" customHeight="1" x14ac:dyDescent="0.25">
      <c r="A272" s="3">
        <v>96</v>
      </c>
      <c r="B272" s="60" t="s">
        <v>37</v>
      </c>
      <c r="C272" s="60" t="s">
        <v>914</v>
      </c>
      <c r="D272" s="60" t="s">
        <v>39</v>
      </c>
      <c r="E272" s="60" t="s">
        <v>87</v>
      </c>
      <c r="F272" s="64">
        <v>45957</v>
      </c>
      <c r="G272" s="13">
        <v>46045</v>
      </c>
      <c r="H272" s="31" t="s">
        <v>659</v>
      </c>
      <c r="I272" s="5" t="s">
        <v>659</v>
      </c>
      <c r="J272" s="5" t="s">
        <v>659</v>
      </c>
      <c r="K272" s="5" t="s">
        <v>1347</v>
      </c>
      <c r="L272" s="5" t="s">
        <v>1355</v>
      </c>
      <c r="M272" s="5" t="s">
        <v>401</v>
      </c>
      <c r="N272" s="5" t="s">
        <v>659</v>
      </c>
      <c r="O272" s="5" t="s">
        <v>659</v>
      </c>
      <c r="P272" s="5" t="s">
        <v>659</v>
      </c>
      <c r="Q272" s="5" t="s">
        <v>659</v>
      </c>
      <c r="R272" s="5" t="s">
        <v>659</v>
      </c>
      <c r="S272" s="32" t="s">
        <v>659</v>
      </c>
      <c r="T272" s="31" t="s">
        <v>1350</v>
      </c>
      <c r="U272" s="5">
        <v>22.49</v>
      </c>
      <c r="V272" s="5" t="s">
        <v>231</v>
      </c>
      <c r="W272" s="5" t="s">
        <v>1347</v>
      </c>
      <c r="X272" s="5" t="s">
        <v>1355</v>
      </c>
      <c r="Y272" s="5" t="s">
        <v>401</v>
      </c>
      <c r="Z272" s="5" t="s">
        <v>1341</v>
      </c>
      <c r="AA272" s="5">
        <v>74.239999999999995</v>
      </c>
      <c r="AB272" s="5" t="s">
        <v>380</v>
      </c>
      <c r="AC272" s="5" t="s">
        <v>1341</v>
      </c>
      <c r="AD272" s="5">
        <v>161.63999999999999</v>
      </c>
      <c r="AE272" s="32" t="s">
        <v>446</v>
      </c>
      <c r="AF272" s="31" t="s">
        <v>115</v>
      </c>
      <c r="AG272" s="5" t="s">
        <v>115</v>
      </c>
      <c r="AH272" s="5" t="s">
        <v>115</v>
      </c>
      <c r="AI272" s="5" t="s">
        <v>115</v>
      </c>
      <c r="AJ272" s="5" t="s">
        <v>115</v>
      </c>
      <c r="AK272" s="32" t="s">
        <v>115</v>
      </c>
      <c r="AL272" s="27" t="s">
        <v>1358</v>
      </c>
    </row>
    <row r="273" spans="1:38" ht="13.5" customHeight="1" x14ac:dyDescent="0.25">
      <c r="A273" s="3">
        <v>96</v>
      </c>
      <c r="B273" s="60"/>
      <c r="C273" s="60"/>
      <c r="D273" s="60"/>
      <c r="E273" s="60"/>
      <c r="F273" s="65"/>
      <c r="G273" s="13">
        <v>46049</v>
      </c>
      <c r="H273" s="31" t="s">
        <v>659</v>
      </c>
      <c r="I273" s="5" t="s">
        <v>659</v>
      </c>
      <c r="J273" s="5" t="s">
        <v>659</v>
      </c>
      <c r="K273" s="5" t="s">
        <v>1356</v>
      </c>
      <c r="L273" s="5" t="s">
        <v>1355</v>
      </c>
      <c r="M273" s="5" t="s">
        <v>401</v>
      </c>
      <c r="N273" s="5" t="s">
        <v>659</v>
      </c>
      <c r="O273" s="5" t="s">
        <v>659</v>
      </c>
      <c r="P273" s="5" t="s">
        <v>659</v>
      </c>
      <c r="Q273" s="5" t="s">
        <v>659</v>
      </c>
      <c r="R273" s="5" t="s">
        <v>659</v>
      </c>
      <c r="S273" s="32" t="s">
        <v>659</v>
      </c>
      <c r="T273" s="31" t="s">
        <v>1341</v>
      </c>
      <c r="U273" s="5">
        <v>18.989999999999998</v>
      </c>
      <c r="V273" s="5" t="s">
        <v>380</v>
      </c>
      <c r="W273" s="5" t="s">
        <v>1356</v>
      </c>
      <c r="X273" s="5" t="s">
        <v>1355</v>
      </c>
      <c r="Y273" s="5" t="s">
        <v>401</v>
      </c>
      <c r="Z273" s="5" t="s">
        <v>1341</v>
      </c>
      <c r="AA273" s="5">
        <v>61.97</v>
      </c>
      <c r="AB273" s="5" t="s">
        <v>380</v>
      </c>
      <c r="AC273" s="5" t="s">
        <v>1341</v>
      </c>
      <c r="AD273" s="5">
        <v>157.34</v>
      </c>
      <c r="AE273" s="32" t="s">
        <v>446</v>
      </c>
      <c r="AF273" s="31" t="s">
        <v>115</v>
      </c>
      <c r="AG273" s="5" t="s">
        <v>115</v>
      </c>
      <c r="AH273" s="5" t="s">
        <v>115</v>
      </c>
      <c r="AI273" s="5" t="s">
        <v>115</v>
      </c>
      <c r="AJ273" s="5" t="s">
        <v>115</v>
      </c>
      <c r="AK273" s="32" t="s">
        <v>115</v>
      </c>
      <c r="AL273" s="27" t="s">
        <v>1358</v>
      </c>
    </row>
    <row r="274" spans="1:38" ht="13.5" customHeight="1" x14ac:dyDescent="0.25">
      <c r="A274" s="3">
        <v>96</v>
      </c>
      <c r="B274" s="60"/>
      <c r="C274" s="60"/>
      <c r="D274" s="60"/>
      <c r="E274" s="60"/>
      <c r="F274" s="65"/>
      <c r="G274" s="13">
        <v>46053</v>
      </c>
      <c r="H274" s="31" t="s">
        <v>659</v>
      </c>
      <c r="I274" s="5" t="s">
        <v>659</v>
      </c>
      <c r="J274" s="5" t="s">
        <v>659</v>
      </c>
      <c r="K274" s="5" t="s">
        <v>659</v>
      </c>
      <c r="L274" s="5" t="s">
        <v>659</v>
      </c>
      <c r="M274" s="5" t="s">
        <v>659</v>
      </c>
      <c r="N274" s="5" t="s">
        <v>1350</v>
      </c>
      <c r="O274" s="5" t="s">
        <v>1357</v>
      </c>
      <c r="P274" s="5" t="s">
        <v>401</v>
      </c>
      <c r="Q274" s="5" t="s">
        <v>659</v>
      </c>
      <c r="R274" s="5" t="s">
        <v>659</v>
      </c>
      <c r="S274" s="32" t="s">
        <v>659</v>
      </c>
      <c r="T274" s="31" t="s">
        <v>1350</v>
      </c>
      <c r="U274" s="5">
        <v>22.49</v>
      </c>
      <c r="V274" s="5" t="s">
        <v>231</v>
      </c>
      <c r="W274" s="5" t="s">
        <v>1354</v>
      </c>
      <c r="X274" s="5">
        <v>66.989999999999995</v>
      </c>
      <c r="Y274" s="5" t="s">
        <v>418</v>
      </c>
      <c r="Z274" s="5" t="s">
        <v>1350</v>
      </c>
      <c r="AA274" s="5" t="s">
        <v>1357</v>
      </c>
      <c r="AB274" s="5" t="s">
        <v>401</v>
      </c>
      <c r="AC274" s="5" t="s">
        <v>1350</v>
      </c>
      <c r="AD274" s="5">
        <v>153.94</v>
      </c>
      <c r="AE274" s="32" t="s">
        <v>231</v>
      </c>
      <c r="AF274" s="31" t="s">
        <v>115</v>
      </c>
      <c r="AG274" s="5" t="s">
        <v>115</v>
      </c>
      <c r="AH274" s="5" t="s">
        <v>115</v>
      </c>
      <c r="AI274" s="5" t="s">
        <v>115</v>
      </c>
      <c r="AJ274" s="5" t="s">
        <v>115</v>
      </c>
      <c r="AK274" s="32" t="s">
        <v>115</v>
      </c>
      <c r="AL274" s="27" t="s">
        <v>1358</v>
      </c>
    </row>
    <row r="275" spans="1:38" ht="13.5" customHeight="1" x14ac:dyDescent="0.25">
      <c r="A275" s="3">
        <v>97</v>
      </c>
      <c r="B275" s="60" t="s">
        <v>27</v>
      </c>
      <c r="C275" s="60" t="s">
        <v>135</v>
      </c>
      <c r="D275" s="60" t="s">
        <v>37</v>
      </c>
      <c r="E275" s="60" t="s">
        <v>914</v>
      </c>
      <c r="F275" s="64">
        <v>45982</v>
      </c>
      <c r="G275" s="13">
        <v>46070</v>
      </c>
      <c r="H275" s="35">
        <v>0.38194444444444442</v>
      </c>
      <c r="I275" s="5">
        <v>61</v>
      </c>
      <c r="J275" s="5" t="s">
        <v>347</v>
      </c>
      <c r="K275" s="8">
        <v>0.38194444444444442</v>
      </c>
      <c r="L275" s="5">
        <v>107</v>
      </c>
      <c r="M275" s="5" t="s">
        <v>347</v>
      </c>
      <c r="N275" s="8">
        <v>0.38194444444444442</v>
      </c>
      <c r="O275" s="5">
        <v>234</v>
      </c>
      <c r="P275" s="5" t="s">
        <v>347</v>
      </c>
      <c r="Q275" s="8">
        <v>0.38194444444444442</v>
      </c>
      <c r="R275" s="5">
        <v>415</v>
      </c>
      <c r="S275" s="32" t="s">
        <v>347</v>
      </c>
      <c r="T275" s="31" t="s">
        <v>115</v>
      </c>
      <c r="U275" s="5" t="s">
        <v>115</v>
      </c>
      <c r="V275" s="5" t="s">
        <v>115</v>
      </c>
      <c r="W275" s="5" t="s">
        <v>115</v>
      </c>
      <c r="X275" s="5" t="s">
        <v>115</v>
      </c>
      <c r="Y275" s="5" t="s">
        <v>115</v>
      </c>
      <c r="Z275" s="5" t="s">
        <v>115</v>
      </c>
      <c r="AA275" s="5" t="s">
        <v>115</v>
      </c>
      <c r="AB275" s="5" t="s">
        <v>115</v>
      </c>
      <c r="AC275" s="5" t="s">
        <v>115</v>
      </c>
      <c r="AD275" s="5" t="s">
        <v>115</v>
      </c>
      <c r="AE275" s="32" t="s">
        <v>115</v>
      </c>
      <c r="AF275" s="35">
        <v>0.23958333333333334</v>
      </c>
      <c r="AG275" s="5">
        <v>36</v>
      </c>
      <c r="AH275" s="5">
        <v>36</v>
      </c>
      <c r="AI275" s="5">
        <v>72</v>
      </c>
      <c r="AJ275" s="5">
        <v>72</v>
      </c>
      <c r="AK275" s="32" t="s">
        <v>694</v>
      </c>
      <c r="AL275" s="27" t="s">
        <v>1700</v>
      </c>
    </row>
    <row r="276" spans="1:38" ht="13.5" customHeight="1" x14ac:dyDescent="0.25">
      <c r="A276" s="3">
        <v>97</v>
      </c>
      <c r="B276" s="60"/>
      <c r="C276" s="60"/>
      <c r="D276" s="60"/>
      <c r="E276" s="60"/>
      <c r="F276" s="65"/>
      <c r="G276" s="13">
        <v>46074</v>
      </c>
      <c r="H276" s="35">
        <v>0.40972222222222221</v>
      </c>
      <c r="I276" s="5">
        <v>66</v>
      </c>
      <c r="J276" s="5" t="s">
        <v>347</v>
      </c>
      <c r="K276" s="8">
        <v>0.40972222222222221</v>
      </c>
      <c r="L276" s="5">
        <v>110</v>
      </c>
      <c r="M276" s="5" t="s">
        <v>347</v>
      </c>
      <c r="N276" s="8">
        <v>0.40972222222222221</v>
      </c>
      <c r="O276" s="5">
        <v>245</v>
      </c>
      <c r="P276" s="5" t="s">
        <v>347</v>
      </c>
      <c r="Q276" s="8">
        <v>0.40972222222222221</v>
      </c>
      <c r="R276" s="5">
        <v>440</v>
      </c>
      <c r="S276" s="32" t="s">
        <v>347</v>
      </c>
      <c r="T276" s="31" t="s">
        <v>115</v>
      </c>
      <c r="U276" s="5" t="s">
        <v>115</v>
      </c>
      <c r="V276" s="5" t="s">
        <v>115</v>
      </c>
      <c r="W276" s="5" t="s">
        <v>115</v>
      </c>
      <c r="X276" s="5" t="s">
        <v>115</v>
      </c>
      <c r="Y276" s="5" t="s">
        <v>115</v>
      </c>
      <c r="Z276" s="5" t="s">
        <v>115</v>
      </c>
      <c r="AA276" s="5" t="s">
        <v>115</v>
      </c>
      <c r="AB276" s="5" t="s">
        <v>115</v>
      </c>
      <c r="AC276" s="5" t="s">
        <v>115</v>
      </c>
      <c r="AD276" s="5" t="s">
        <v>115</v>
      </c>
      <c r="AE276" s="32" t="s">
        <v>115</v>
      </c>
      <c r="AF276" s="35">
        <v>0.23958333333333334</v>
      </c>
      <c r="AG276" s="5">
        <v>36</v>
      </c>
      <c r="AH276" s="5">
        <v>36</v>
      </c>
      <c r="AI276" s="5">
        <v>72</v>
      </c>
      <c r="AJ276" s="5">
        <v>72</v>
      </c>
      <c r="AK276" s="32" t="s">
        <v>694</v>
      </c>
      <c r="AL276" s="27" t="s">
        <v>1700</v>
      </c>
    </row>
    <row r="277" spans="1:38" ht="13.5" customHeight="1" x14ac:dyDescent="0.25">
      <c r="A277" s="3">
        <v>97</v>
      </c>
      <c r="B277" s="60"/>
      <c r="C277" s="60"/>
      <c r="D277" s="60"/>
      <c r="E277" s="60"/>
      <c r="F277" s="65"/>
      <c r="G277" s="13">
        <v>46078</v>
      </c>
      <c r="H277" s="35">
        <v>0.60763888888888884</v>
      </c>
      <c r="I277" s="5">
        <v>97</v>
      </c>
      <c r="J277" s="5" t="s">
        <v>368</v>
      </c>
      <c r="K277" s="8">
        <v>0.60763888888888884</v>
      </c>
      <c r="L277" s="5">
        <v>97</v>
      </c>
      <c r="M277" s="5" t="s">
        <v>368</v>
      </c>
      <c r="N277" s="8">
        <v>0.60763888888888884</v>
      </c>
      <c r="O277" s="5">
        <v>247</v>
      </c>
      <c r="P277" s="5" t="s">
        <v>368</v>
      </c>
      <c r="Q277" s="8">
        <v>0.60763888888888884</v>
      </c>
      <c r="R277" s="5">
        <v>512</v>
      </c>
      <c r="S277" s="32" t="s">
        <v>544</v>
      </c>
      <c r="T277" s="31" t="s">
        <v>115</v>
      </c>
      <c r="U277" s="5" t="s">
        <v>115</v>
      </c>
      <c r="V277" s="5" t="s">
        <v>115</v>
      </c>
      <c r="W277" s="5" t="s">
        <v>115</v>
      </c>
      <c r="X277" s="5" t="s">
        <v>115</v>
      </c>
      <c r="Y277" s="5" t="s">
        <v>115</v>
      </c>
      <c r="Z277" s="5" t="s">
        <v>115</v>
      </c>
      <c r="AA277" s="5" t="s">
        <v>115</v>
      </c>
      <c r="AB277" s="5" t="s">
        <v>115</v>
      </c>
      <c r="AC277" s="5" t="s">
        <v>115</v>
      </c>
      <c r="AD277" s="5" t="s">
        <v>115</v>
      </c>
      <c r="AE277" s="32" t="s">
        <v>115</v>
      </c>
      <c r="AF277" s="35">
        <v>0.23958333333333334</v>
      </c>
      <c r="AG277" s="5">
        <v>36</v>
      </c>
      <c r="AH277" s="5">
        <v>36</v>
      </c>
      <c r="AI277" s="5">
        <v>72</v>
      </c>
      <c r="AJ277" s="5">
        <v>72</v>
      </c>
      <c r="AK277" s="32" t="s">
        <v>694</v>
      </c>
      <c r="AL277" s="27" t="s">
        <v>1700</v>
      </c>
    </row>
    <row r="278" spans="1:38" ht="13.5" customHeight="1" x14ac:dyDescent="0.25">
      <c r="A278" s="3">
        <v>98</v>
      </c>
      <c r="B278" s="60" t="s">
        <v>60</v>
      </c>
      <c r="C278" s="60" t="s">
        <v>135</v>
      </c>
      <c r="D278" s="60" t="s">
        <v>54</v>
      </c>
      <c r="E278" s="60" t="s">
        <v>398</v>
      </c>
      <c r="F278" s="64">
        <v>45943</v>
      </c>
      <c r="G278" s="13">
        <v>46031</v>
      </c>
      <c r="H278" s="31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32">
        <v>0</v>
      </c>
      <c r="T278" s="35">
        <v>0.49652777777777779</v>
      </c>
      <c r="U278" s="5">
        <v>33</v>
      </c>
      <c r="V278" s="5" t="s">
        <v>446</v>
      </c>
      <c r="W278" s="8">
        <v>0.49652777777777779</v>
      </c>
      <c r="X278" s="5">
        <v>54</v>
      </c>
      <c r="Y278" s="5" t="s">
        <v>446</v>
      </c>
      <c r="Z278" s="8">
        <v>0.49652777777777779</v>
      </c>
      <c r="AA278" s="5">
        <v>127</v>
      </c>
      <c r="AB278" s="5" t="s">
        <v>446</v>
      </c>
      <c r="AC278" s="8">
        <v>0.49652777777777779</v>
      </c>
      <c r="AD278" s="5">
        <v>233</v>
      </c>
      <c r="AE278" s="32" t="s">
        <v>446</v>
      </c>
      <c r="AF278" s="35">
        <v>0.36041666666666666</v>
      </c>
      <c r="AG278" s="5">
        <v>138</v>
      </c>
      <c r="AH278" s="5">
        <v>138</v>
      </c>
      <c r="AI278" s="5">
        <v>276</v>
      </c>
      <c r="AJ278" s="5">
        <v>412</v>
      </c>
      <c r="AK278" s="32" t="s">
        <v>1021</v>
      </c>
      <c r="AL278" s="27"/>
    </row>
    <row r="279" spans="1:38" ht="13.5" customHeight="1" x14ac:dyDescent="0.25">
      <c r="A279" s="3">
        <v>98</v>
      </c>
      <c r="B279" s="60"/>
      <c r="C279" s="60"/>
      <c r="D279" s="60"/>
      <c r="E279" s="60"/>
      <c r="F279" s="65"/>
      <c r="G279" s="13">
        <v>46035</v>
      </c>
      <c r="H279" s="35">
        <v>0.51041666666666663</v>
      </c>
      <c r="I279" s="5">
        <v>59</v>
      </c>
      <c r="J279" s="5" t="s">
        <v>411</v>
      </c>
      <c r="K279" s="5">
        <v>12.15</v>
      </c>
      <c r="L279" s="5">
        <v>108</v>
      </c>
      <c r="M279" s="5" t="s">
        <v>411</v>
      </c>
      <c r="N279" s="8">
        <v>0.51041666666666663</v>
      </c>
      <c r="O279" s="5">
        <v>185</v>
      </c>
      <c r="P279" s="5" t="s">
        <v>411</v>
      </c>
      <c r="Q279" s="8">
        <v>0.51041666666666663</v>
      </c>
      <c r="R279" s="5">
        <v>540</v>
      </c>
      <c r="S279" s="32" t="s">
        <v>446</v>
      </c>
      <c r="T279" s="31"/>
      <c r="U279" s="5"/>
      <c r="V279" s="5"/>
      <c r="W279" s="5"/>
      <c r="X279" s="5"/>
      <c r="Y279" s="5"/>
      <c r="Z279" s="8"/>
      <c r="AA279" s="5"/>
      <c r="AB279" s="5"/>
      <c r="AC279" s="8"/>
      <c r="AD279" s="5"/>
      <c r="AE279" s="32"/>
      <c r="AF279" s="35">
        <v>0.36041666666666666</v>
      </c>
      <c r="AG279" s="5">
        <v>104</v>
      </c>
      <c r="AH279" s="5">
        <v>104</v>
      </c>
      <c r="AI279" s="5">
        <v>208</v>
      </c>
      <c r="AJ279" s="5">
        <v>352</v>
      </c>
      <c r="AK279" s="32" t="s">
        <v>1021</v>
      </c>
      <c r="AL279" s="27"/>
    </row>
    <row r="280" spans="1:38" ht="13.5" customHeight="1" x14ac:dyDescent="0.25">
      <c r="A280" s="3">
        <v>98</v>
      </c>
      <c r="B280" s="60"/>
      <c r="C280" s="60"/>
      <c r="D280" s="60"/>
      <c r="E280" s="60"/>
      <c r="F280" s="65"/>
      <c r="G280" s="13">
        <v>46039</v>
      </c>
      <c r="H280" s="35">
        <v>0.63194444444444442</v>
      </c>
      <c r="I280" s="5">
        <v>76</v>
      </c>
      <c r="J280" s="5" t="s">
        <v>446</v>
      </c>
      <c r="K280" s="8">
        <v>0.63194444444444442</v>
      </c>
      <c r="L280" s="5">
        <v>133</v>
      </c>
      <c r="M280" s="5" t="s">
        <v>446</v>
      </c>
      <c r="N280" s="8">
        <v>0.63194444444444442</v>
      </c>
      <c r="O280" s="5">
        <v>210</v>
      </c>
      <c r="P280" s="5" t="s">
        <v>347</v>
      </c>
      <c r="Q280" s="8">
        <v>0.63194444444444442</v>
      </c>
      <c r="R280" s="5">
        <v>448</v>
      </c>
      <c r="S280" s="32" t="s">
        <v>347</v>
      </c>
      <c r="T280" s="31"/>
      <c r="U280" s="5"/>
      <c r="V280" s="5"/>
      <c r="W280" s="5"/>
      <c r="X280" s="5"/>
      <c r="Y280" s="5"/>
      <c r="Z280" s="8"/>
      <c r="AA280" s="5"/>
      <c r="AB280" s="5"/>
      <c r="AC280" s="8"/>
      <c r="AD280" s="5"/>
      <c r="AE280" s="32"/>
      <c r="AF280" s="35">
        <v>0.36041666666666666</v>
      </c>
      <c r="AG280" s="5">
        <v>118</v>
      </c>
      <c r="AH280" s="5">
        <v>118</v>
      </c>
      <c r="AI280" s="5">
        <v>236</v>
      </c>
      <c r="AJ280" s="5">
        <v>352</v>
      </c>
      <c r="AK280" s="32" t="s">
        <v>1021</v>
      </c>
      <c r="AL280" s="27"/>
    </row>
    <row r="281" spans="1:38" ht="13.5" customHeight="1" x14ac:dyDescent="0.25">
      <c r="A281" s="3">
        <v>99</v>
      </c>
      <c r="B281" s="60" t="s">
        <v>18</v>
      </c>
      <c r="C281" s="60" t="s">
        <v>899</v>
      </c>
      <c r="D281" s="60" t="s">
        <v>84</v>
      </c>
      <c r="E281" s="60" t="s">
        <v>899</v>
      </c>
      <c r="F281" s="64">
        <v>45949</v>
      </c>
      <c r="G281" s="13" t="s">
        <v>115</v>
      </c>
      <c r="H281" s="36" t="s">
        <v>115</v>
      </c>
      <c r="I281" s="4" t="s">
        <v>115</v>
      </c>
      <c r="J281" s="4" t="s">
        <v>115</v>
      </c>
      <c r="K281" s="4" t="s">
        <v>115</v>
      </c>
      <c r="L281" s="4" t="s">
        <v>115</v>
      </c>
      <c r="M281" s="4" t="s">
        <v>115</v>
      </c>
      <c r="N281" s="4" t="s">
        <v>115</v>
      </c>
      <c r="O281" s="4" t="s">
        <v>115</v>
      </c>
      <c r="P281" s="4" t="s">
        <v>115</v>
      </c>
      <c r="Q281" s="4" t="s">
        <v>115</v>
      </c>
      <c r="R281" s="4" t="s">
        <v>115</v>
      </c>
      <c r="S281" s="37" t="s">
        <v>115</v>
      </c>
      <c r="T281" s="36" t="s">
        <v>115</v>
      </c>
      <c r="U281" s="4" t="s">
        <v>115</v>
      </c>
      <c r="V281" s="4" t="s">
        <v>115</v>
      </c>
      <c r="W281" s="4" t="s">
        <v>115</v>
      </c>
      <c r="X281" s="4" t="s">
        <v>115</v>
      </c>
      <c r="Y281" s="4" t="s">
        <v>115</v>
      </c>
      <c r="Z281" s="4" t="s">
        <v>115</v>
      </c>
      <c r="AA281" s="4" t="s">
        <v>115</v>
      </c>
      <c r="AB281" s="4" t="s">
        <v>115</v>
      </c>
      <c r="AC281" s="4" t="s">
        <v>115</v>
      </c>
      <c r="AD281" s="4" t="s">
        <v>115</v>
      </c>
      <c r="AE281" s="37" t="s">
        <v>115</v>
      </c>
      <c r="AF281" s="36" t="s">
        <v>115</v>
      </c>
      <c r="AG281" s="4" t="s">
        <v>115</v>
      </c>
      <c r="AH281" s="4" t="s">
        <v>115</v>
      </c>
      <c r="AI281" s="4" t="s">
        <v>115</v>
      </c>
      <c r="AJ281" s="4" t="s">
        <v>115</v>
      </c>
      <c r="AK281" s="37" t="s">
        <v>115</v>
      </c>
      <c r="AL281" s="27" t="s">
        <v>1653</v>
      </c>
    </row>
    <row r="282" spans="1:38" ht="13.5" customHeight="1" x14ac:dyDescent="0.25">
      <c r="A282" s="3">
        <v>99</v>
      </c>
      <c r="B282" s="60"/>
      <c r="C282" s="60"/>
      <c r="D282" s="60"/>
      <c r="E282" s="60"/>
      <c r="F282" s="65"/>
      <c r="G282" s="13" t="s">
        <v>115</v>
      </c>
      <c r="H282" s="36" t="s">
        <v>115</v>
      </c>
      <c r="I282" s="4" t="s">
        <v>115</v>
      </c>
      <c r="J282" s="4" t="s">
        <v>115</v>
      </c>
      <c r="K282" s="4" t="s">
        <v>115</v>
      </c>
      <c r="L282" s="4" t="s">
        <v>115</v>
      </c>
      <c r="M282" s="4" t="s">
        <v>115</v>
      </c>
      <c r="N282" s="4" t="s">
        <v>115</v>
      </c>
      <c r="O282" s="4" t="s">
        <v>115</v>
      </c>
      <c r="P282" s="4" t="s">
        <v>115</v>
      </c>
      <c r="Q282" s="4" t="s">
        <v>115</v>
      </c>
      <c r="R282" s="4" t="s">
        <v>115</v>
      </c>
      <c r="S282" s="37" t="s">
        <v>115</v>
      </c>
      <c r="T282" s="36" t="s">
        <v>115</v>
      </c>
      <c r="U282" s="4" t="s">
        <v>115</v>
      </c>
      <c r="V282" s="4" t="s">
        <v>115</v>
      </c>
      <c r="W282" s="4" t="s">
        <v>115</v>
      </c>
      <c r="X282" s="4" t="s">
        <v>115</v>
      </c>
      <c r="Y282" s="4" t="s">
        <v>115</v>
      </c>
      <c r="Z282" s="4" t="s">
        <v>115</v>
      </c>
      <c r="AA282" s="4" t="s">
        <v>115</v>
      </c>
      <c r="AB282" s="4" t="s">
        <v>115</v>
      </c>
      <c r="AC282" s="4" t="s">
        <v>115</v>
      </c>
      <c r="AD282" s="4" t="s">
        <v>115</v>
      </c>
      <c r="AE282" s="37" t="s">
        <v>115</v>
      </c>
      <c r="AF282" s="36" t="s">
        <v>115</v>
      </c>
      <c r="AG282" s="4" t="s">
        <v>115</v>
      </c>
      <c r="AH282" s="4" t="s">
        <v>115</v>
      </c>
      <c r="AI282" s="4" t="s">
        <v>115</v>
      </c>
      <c r="AJ282" s="4" t="s">
        <v>115</v>
      </c>
      <c r="AK282" s="37" t="s">
        <v>115</v>
      </c>
      <c r="AL282" s="27" t="s">
        <v>1653</v>
      </c>
    </row>
    <row r="283" spans="1:38" ht="13.5" customHeight="1" x14ac:dyDescent="0.25">
      <c r="A283" s="3">
        <v>99</v>
      </c>
      <c r="B283" s="60"/>
      <c r="C283" s="60"/>
      <c r="D283" s="60"/>
      <c r="E283" s="60"/>
      <c r="F283" s="65"/>
      <c r="G283" s="13" t="s">
        <v>115</v>
      </c>
      <c r="H283" s="36" t="s">
        <v>115</v>
      </c>
      <c r="I283" s="4" t="s">
        <v>115</v>
      </c>
      <c r="J283" s="4" t="s">
        <v>115</v>
      </c>
      <c r="K283" s="4" t="s">
        <v>115</v>
      </c>
      <c r="L283" s="4" t="s">
        <v>115</v>
      </c>
      <c r="M283" s="4" t="s">
        <v>115</v>
      </c>
      <c r="N283" s="4" t="s">
        <v>115</v>
      </c>
      <c r="O283" s="4" t="s">
        <v>115</v>
      </c>
      <c r="P283" s="4" t="s">
        <v>115</v>
      </c>
      <c r="Q283" s="4" t="s">
        <v>115</v>
      </c>
      <c r="R283" s="4" t="s">
        <v>115</v>
      </c>
      <c r="S283" s="37" t="s">
        <v>115</v>
      </c>
      <c r="T283" s="36" t="s">
        <v>115</v>
      </c>
      <c r="U283" s="4" t="s">
        <v>115</v>
      </c>
      <c r="V283" s="4" t="s">
        <v>115</v>
      </c>
      <c r="W283" s="4" t="s">
        <v>115</v>
      </c>
      <c r="X283" s="4" t="s">
        <v>115</v>
      </c>
      <c r="Y283" s="4" t="s">
        <v>115</v>
      </c>
      <c r="Z283" s="4" t="s">
        <v>115</v>
      </c>
      <c r="AA283" s="4" t="s">
        <v>115</v>
      </c>
      <c r="AB283" s="4" t="s">
        <v>115</v>
      </c>
      <c r="AC283" s="4" t="s">
        <v>115</v>
      </c>
      <c r="AD283" s="4" t="s">
        <v>115</v>
      </c>
      <c r="AE283" s="37" t="s">
        <v>115</v>
      </c>
      <c r="AF283" s="36" t="s">
        <v>115</v>
      </c>
      <c r="AG283" s="4" t="s">
        <v>115</v>
      </c>
      <c r="AH283" s="4" t="s">
        <v>115</v>
      </c>
      <c r="AI283" s="4" t="s">
        <v>115</v>
      </c>
      <c r="AJ283" s="4" t="s">
        <v>115</v>
      </c>
      <c r="AK283" s="37" t="s">
        <v>115</v>
      </c>
      <c r="AL283" s="27" t="s">
        <v>1653</v>
      </c>
    </row>
    <row r="284" spans="1:38" ht="13.5" customHeight="1" x14ac:dyDescent="0.25">
      <c r="A284" s="3">
        <v>100</v>
      </c>
      <c r="B284" s="60" t="s">
        <v>56</v>
      </c>
      <c r="C284" s="60" t="s">
        <v>1857</v>
      </c>
      <c r="D284" s="60" t="s">
        <v>11</v>
      </c>
      <c r="E284" s="60" t="s">
        <v>1857</v>
      </c>
      <c r="F284" s="64">
        <v>45978</v>
      </c>
      <c r="G284" s="13">
        <v>46066</v>
      </c>
      <c r="H284" s="31" t="s">
        <v>659</v>
      </c>
      <c r="I284" s="5" t="s">
        <v>659</v>
      </c>
      <c r="J284" s="5" t="s">
        <v>659</v>
      </c>
      <c r="K284" s="5" t="s">
        <v>659</v>
      </c>
      <c r="L284" s="5" t="s">
        <v>659</v>
      </c>
      <c r="M284" s="5" t="s">
        <v>659</v>
      </c>
      <c r="N284" s="5" t="s">
        <v>659</v>
      </c>
      <c r="O284" s="5" t="s">
        <v>659</v>
      </c>
      <c r="P284" s="5" t="s">
        <v>659</v>
      </c>
      <c r="Q284" s="5" t="s">
        <v>659</v>
      </c>
      <c r="R284" s="5" t="s">
        <v>659</v>
      </c>
      <c r="S284" s="32" t="s">
        <v>659</v>
      </c>
      <c r="T284" s="31" t="s">
        <v>1873</v>
      </c>
      <c r="U284" s="5">
        <v>58.19</v>
      </c>
      <c r="V284" s="5" t="s">
        <v>825</v>
      </c>
      <c r="W284" s="5" t="s">
        <v>1873</v>
      </c>
      <c r="X284" s="5">
        <v>97.5</v>
      </c>
      <c r="Y284" s="5" t="s">
        <v>95</v>
      </c>
      <c r="Z284" s="5" t="s">
        <v>1873</v>
      </c>
      <c r="AA284" s="5">
        <v>152.99</v>
      </c>
      <c r="AB284" s="5" t="s">
        <v>89</v>
      </c>
      <c r="AC284" s="5" t="s">
        <v>1874</v>
      </c>
      <c r="AD284" s="5">
        <v>293.95999999999998</v>
      </c>
      <c r="AE284" s="32" t="s">
        <v>138</v>
      </c>
      <c r="AF284" s="31" t="s">
        <v>1875</v>
      </c>
      <c r="AG284" s="5">
        <v>17.98</v>
      </c>
      <c r="AH284" s="5">
        <v>17.98</v>
      </c>
      <c r="AI284" s="5">
        <v>40.46</v>
      </c>
      <c r="AJ284" s="5">
        <v>55.98</v>
      </c>
      <c r="AK284" s="32" t="s">
        <v>1861</v>
      </c>
      <c r="AL284" s="27"/>
    </row>
    <row r="285" spans="1:38" ht="13.5" customHeight="1" x14ac:dyDescent="0.25">
      <c r="A285" s="3">
        <v>100</v>
      </c>
      <c r="B285" s="60"/>
      <c r="C285" s="60"/>
      <c r="D285" s="60"/>
      <c r="E285" s="60"/>
      <c r="F285" s="65"/>
      <c r="G285" s="13">
        <v>46070</v>
      </c>
      <c r="H285" s="31" t="s">
        <v>659</v>
      </c>
      <c r="I285" s="5" t="s">
        <v>659</v>
      </c>
      <c r="J285" s="5" t="s">
        <v>659</v>
      </c>
      <c r="K285" s="5" t="s">
        <v>659</v>
      </c>
      <c r="L285" s="5" t="s">
        <v>659</v>
      </c>
      <c r="M285" s="5" t="s">
        <v>659</v>
      </c>
      <c r="N285" s="5" t="s">
        <v>659</v>
      </c>
      <c r="O285" s="5" t="s">
        <v>659</v>
      </c>
      <c r="P285" s="5" t="s">
        <v>659</v>
      </c>
      <c r="Q285" s="5" t="s">
        <v>659</v>
      </c>
      <c r="R285" s="5" t="s">
        <v>659</v>
      </c>
      <c r="S285" s="32" t="s">
        <v>659</v>
      </c>
      <c r="T285" s="31" t="s">
        <v>1876</v>
      </c>
      <c r="U285" s="5">
        <v>65.989999999999995</v>
      </c>
      <c r="V285" s="5" t="s">
        <v>89</v>
      </c>
      <c r="W285" s="5" t="s">
        <v>1876</v>
      </c>
      <c r="X285" s="5">
        <v>107.5</v>
      </c>
      <c r="Y285" s="5" t="s">
        <v>95</v>
      </c>
      <c r="Z285" s="5" t="s">
        <v>1877</v>
      </c>
      <c r="AA285" s="5">
        <v>160.97999999999999</v>
      </c>
      <c r="AB285" s="5" t="s">
        <v>138</v>
      </c>
      <c r="AC285" s="5" t="s">
        <v>1876</v>
      </c>
      <c r="AD285" s="5">
        <v>293.95999999999998</v>
      </c>
      <c r="AE285" s="32" t="s">
        <v>138</v>
      </c>
      <c r="AF285" s="31" t="s">
        <v>1870</v>
      </c>
      <c r="AG285" s="5">
        <v>9.98</v>
      </c>
      <c r="AH285" s="5">
        <v>9.98</v>
      </c>
      <c r="AI285" s="5">
        <v>24.46</v>
      </c>
      <c r="AJ285" s="5">
        <v>39.979999999999997</v>
      </c>
      <c r="AK285" s="32" t="s">
        <v>1861</v>
      </c>
      <c r="AL285" s="27"/>
    </row>
    <row r="286" spans="1:38" ht="13.5" customHeight="1" x14ac:dyDescent="0.25">
      <c r="A286" s="3">
        <v>100</v>
      </c>
      <c r="B286" s="60"/>
      <c r="C286" s="60"/>
      <c r="D286" s="60"/>
      <c r="E286" s="60"/>
      <c r="F286" s="65"/>
      <c r="G286" s="13">
        <v>46074</v>
      </c>
      <c r="H286" s="31" t="s">
        <v>659</v>
      </c>
      <c r="I286" s="5" t="s">
        <v>659</v>
      </c>
      <c r="J286" s="5" t="s">
        <v>659</v>
      </c>
      <c r="K286" s="5" t="s">
        <v>659</v>
      </c>
      <c r="L286" s="5" t="s">
        <v>659</v>
      </c>
      <c r="M286" s="5" t="s">
        <v>659</v>
      </c>
      <c r="N286" s="5" t="s">
        <v>659</v>
      </c>
      <c r="O286" s="5" t="s">
        <v>659</v>
      </c>
      <c r="P286" s="5" t="s">
        <v>659</v>
      </c>
      <c r="Q286" s="5" t="s">
        <v>659</v>
      </c>
      <c r="R286" s="5" t="s">
        <v>659</v>
      </c>
      <c r="S286" s="32" t="s">
        <v>659</v>
      </c>
      <c r="T286" s="31" t="s">
        <v>1878</v>
      </c>
      <c r="U286" s="5">
        <v>48.49</v>
      </c>
      <c r="V286" s="5" t="s">
        <v>825</v>
      </c>
      <c r="W286" s="5" t="s">
        <v>1878</v>
      </c>
      <c r="X286" s="5">
        <v>87.5</v>
      </c>
      <c r="Y286" s="5" t="s">
        <v>95</v>
      </c>
      <c r="Z286" s="5" t="s">
        <v>1878</v>
      </c>
      <c r="AA286" s="5">
        <v>122.98</v>
      </c>
      <c r="AB286" s="5" t="s">
        <v>138</v>
      </c>
      <c r="AC286" s="5" t="s">
        <v>1878</v>
      </c>
      <c r="AD286" s="5">
        <v>243.96</v>
      </c>
      <c r="AE286" s="32" t="s">
        <v>138</v>
      </c>
      <c r="AF286" s="31" t="s">
        <v>1879</v>
      </c>
      <c r="AG286" s="5">
        <v>9.98</v>
      </c>
      <c r="AH286" s="5">
        <v>9.98</v>
      </c>
      <c r="AI286" s="5">
        <v>24.46</v>
      </c>
      <c r="AJ286" s="5">
        <v>47.93</v>
      </c>
      <c r="AK286" s="32" t="s">
        <v>1865</v>
      </c>
      <c r="AL286" s="27"/>
    </row>
    <row r="287" spans="1:38" ht="13.5" customHeight="1" x14ac:dyDescent="0.25">
      <c r="A287" s="3">
        <v>101</v>
      </c>
      <c r="B287" s="60" t="s">
        <v>1751</v>
      </c>
      <c r="C287" s="60" t="s">
        <v>135</v>
      </c>
      <c r="D287" s="60" t="s">
        <v>19</v>
      </c>
      <c r="E287" s="60" t="s">
        <v>87</v>
      </c>
      <c r="F287" s="64">
        <v>45973</v>
      </c>
      <c r="G287" s="13">
        <v>46059</v>
      </c>
      <c r="H287" s="31" t="s">
        <v>1762</v>
      </c>
      <c r="I287" s="5">
        <v>87.94</v>
      </c>
      <c r="J287" s="5" t="s">
        <v>347</v>
      </c>
      <c r="K287" s="5" t="s">
        <v>1762</v>
      </c>
      <c r="L287" s="5">
        <v>167.07</v>
      </c>
      <c r="M287" s="5" t="s">
        <v>446</v>
      </c>
      <c r="N287" s="5" t="s">
        <v>1763</v>
      </c>
      <c r="O287" s="5">
        <v>257</v>
      </c>
      <c r="P287" s="5" t="s">
        <v>446</v>
      </c>
      <c r="Q287" s="5" t="s">
        <v>1764</v>
      </c>
      <c r="R287" s="5">
        <v>497.9</v>
      </c>
      <c r="S287" s="32" t="s">
        <v>446</v>
      </c>
      <c r="T287" s="31" t="s">
        <v>115</v>
      </c>
      <c r="U287" s="5" t="s">
        <v>115</v>
      </c>
      <c r="V287" s="5" t="s">
        <v>115</v>
      </c>
      <c r="W287" s="5" t="s">
        <v>115</v>
      </c>
      <c r="X287" s="5" t="s">
        <v>115</v>
      </c>
      <c r="Y287" s="5" t="s">
        <v>115</v>
      </c>
      <c r="Z287" s="5" t="s">
        <v>115</v>
      </c>
      <c r="AA287" s="5" t="s">
        <v>115</v>
      </c>
      <c r="AB287" s="5" t="s">
        <v>115</v>
      </c>
      <c r="AC287" s="5" t="s">
        <v>115</v>
      </c>
      <c r="AD287" s="5" t="s">
        <v>115</v>
      </c>
      <c r="AE287" s="32" t="s">
        <v>115</v>
      </c>
      <c r="AF287" s="31" t="s">
        <v>1754</v>
      </c>
      <c r="AG287" s="5">
        <v>55.99</v>
      </c>
      <c r="AH287" s="5">
        <v>55.99</v>
      </c>
      <c r="AI287" s="5">
        <v>111.98</v>
      </c>
      <c r="AJ287" s="5">
        <v>111.98</v>
      </c>
      <c r="AK287" s="32" t="s">
        <v>694</v>
      </c>
      <c r="AL287" s="27" t="s">
        <v>1765</v>
      </c>
    </row>
    <row r="288" spans="1:38" ht="13.5" customHeight="1" x14ac:dyDescent="0.25">
      <c r="A288" s="3">
        <v>101</v>
      </c>
      <c r="B288" s="60"/>
      <c r="C288" s="60"/>
      <c r="D288" s="60"/>
      <c r="E288" s="60"/>
      <c r="F288" s="65"/>
      <c r="G288" s="13">
        <v>46063</v>
      </c>
      <c r="H288" s="31" t="s">
        <v>1766</v>
      </c>
      <c r="I288" s="5">
        <v>75.94</v>
      </c>
      <c r="J288" s="5" t="s">
        <v>347</v>
      </c>
      <c r="K288" s="5" t="s">
        <v>1766</v>
      </c>
      <c r="L288" s="5">
        <v>154.21</v>
      </c>
      <c r="M288" s="5" t="s">
        <v>446</v>
      </c>
      <c r="N288" s="5" t="s">
        <v>1767</v>
      </c>
      <c r="O288" s="5">
        <v>225.12</v>
      </c>
      <c r="P288" s="5" t="s">
        <v>446</v>
      </c>
      <c r="Q288" s="5" t="s">
        <v>1767</v>
      </c>
      <c r="R288" s="5">
        <v>420.74</v>
      </c>
      <c r="S288" s="32" t="s">
        <v>446</v>
      </c>
      <c r="T288" s="31" t="s">
        <v>115</v>
      </c>
      <c r="U288" s="5" t="s">
        <v>115</v>
      </c>
      <c r="V288" s="5" t="s">
        <v>115</v>
      </c>
      <c r="W288" s="5" t="s">
        <v>115</v>
      </c>
      <c r="X288" s="5" t="s">
        <v>115</v>
      </c>
      <c r="Y288" s="5" t="s">
        <v>115</v>
      </c>
      <c r="Z288" s="5" t="s">
        <v>115</v>
      </c>
      <c r="AA288" s="5" t="s">
        <v>115</v>
      </c>
      <c r="AB288" s="5" t="s">
        <v>115</v>
      </c>
      <c r="AC288" s="5" t="s">
        <v>115</v>
      </c>
      <c r="AD288" s="5" t="s">
        <v>115</v>
      </c>
      <c r="AE288" s="32" t="s">
        <v>115</v>
      </c>
      <c r="AF288" s="31" t="s">
        <v>1753</v>
      </c>
      <c r="AG288" s="5">
        <v>37.99</v>
      </c>
      <c r="AH288" s="5">
        <v>37.99</v>
      </c>
      <c r="AI288" s="5">
        <v>75.98</v>
      </c>
      <c r="AJ288" s="5">
        <v>75.98</v>
      </c>
      <c r="AK288" s="32" t="s">
        <v>694</v>
      </c>
      <c r="AL288" s="27" t="s">
        <v>1765</v>
      </c>
    </row>
    <row r="289" spans="1:38" ht="13.5" customHeight="1" x14ac:dyDescent="0.25">
      <c r="A289" s="3">
        <v>101</v>
      </c>
      <c r="B289" s="60"/>
      <c r="C289" s="60"/>
      <c r="D289" s="60"/>
      <c r="E289" s="60"/>
      <c r="F289" s="65"/>
      <c r="G289" s="13">
        <v>46067</v>
      </c>
      <c r="H289" s="31" t="s">
        <v>1768</v>
      </c>
      <c r="I289" s="5">
        <v>89</v>
      </c>
      <c r="J289" s="5" t="s">
        <v>347</v>
      </c>
      <c r="K289" s="5" t="s">
        <v>1768</v>
      </c>
      <c r="L289" s="5">
        <v>179.45</v>
      </c>
      <c r="M289" s="5" t="s">
        <v>446</v>
      </c>
      <c r="N289" s="5" t="s">
        <v>1769</v>
      </c>
      <c r="O289" s="5">
        <v>272.23</v>
      </c>
      <c r="P289" s="5" t="s">
        <v>446</v>
      </c>
      <c r="Q289" s="5" t="s">
        <v>1769</v>
      </c>
      <c r="R289" s="5">
        <v>544.46</v>
      </c>
      <c r="S289" s="32" t="s">
        <v>446</v>
      </c>
      <c r="T289" s="31" t="s">
        <v>115</v>
      </c>
      <c r="U289" s="5" t="s">
        <v>115</v>
      </c>
      <c r="V289" s="5" t="s">
        <v>115</v>
      </c>
      <c r="W289" s="5" t="s">
        <v>115</v>
      </c>
      <c r="X289" s="5" t="s">
        <v>115</v>
      </c>
      <c r="Y289" s="5" t="s">
        <v>115</v>
      </c>
      <c r="Z289" s="5" t="s">
        <v>115</v>
      </c>
      <c r="AA289" s="5" t="s">
        <v>115</v>
      </c>
      <c r="AB289" s="5" t="s">
        <v>115</v>
      </c>
      <c r="AC289" s="5" t="s">
        <v>115</v>
      </c>
      <c r="AD289" s="5" t="s">
        <v>115</v>
      </c>
      <c r="AE289" s="32" t="s">
        <v>115</v>
      </c>
      <c r="AF289" s="31" t="s">
        <v>1758</v>
      </c>
      <c r="AG289" s="5">
        <v>59.99</v>
      </c>
      <c r="AH289" s="5">
        <v>59.99</v>
      </c>
      <c r="AI289" s="5">
        <v>119.98</v>
      </c>
      <c r="AJ289" s="5">
        <v>119.98</v>
      </c>
      <c r="AK289" s="32" t="s">
        <v>694</v>
      </c>
      <c r="AL289" s="27" t="s">
        <v>1744</v>
      </c>
    </row>
    <row r="290" spans="1:38" ht="13.5" customHeight="1" x14ac:dyDescent="0.25">
      <c r="A290" s="3">
        <v>102</v>
      </c>
      <c r="B290" s="60" t="s">
        <v>11</v>
      </c>
      <c r="C290" s="60" t="s">
        <v>135</v>
      </c>
      <c r="D290" s="60" t="s">
        <v>18</v>
      </c>
      <c r="E290" s="60" t="s">
        <v>899</v>
      </c>
      <c r="F290" s="64">
        <v>45956</v>
      </c>
      <c r="G290" s="13">
        <v>46044</v>
      </c>
      <c r="H290" s="31" t="s">
        <v>659</v>
      </c>
      <c r="I290" s="5" t="s">
        <v>659</v>
      </c>
      <c r="J290" s="5" t="s">
        <v>659</v>
      </c>
      <c r="K290" s="5" t="s">
        <v>659</v>
      </c>
      <c r="L290" s="5" t="s">
        <v>659</v>
      </c>
      <c r="M290" s="5" t="s">
        <v>659</v>
      </c>
      <c r="N290" s="5" t="s">
        <v>659</v>
      </c>
      <c r="O290" s="5" t="s">
        <v>659</v>
      </c>
      <c r="P290" s="5" t="s">
        <v>659</v>
      </c>
      <c r="Q290" s="5" t="s">
        <v>659</v>
      </c>
      <c r="R290" s="5" t="s">
        <v>659</v>
      </c>
      <c r="S290" s="32" t="s">
        <v>659</v>
      </c>
      <c r="T290" s="35">
        <v>0.89236111111111116</v>
      </c>
      <c r="U290" s="5">
        <v>28</v>
      </c>
      <c r="V290" s="5" t="s">
        <v>380</v>
      </c>
      <c r="W290" s="8">
        <v>0.89236111111111116</v>
      </c>
      <c r="X290" s="5">
        <v>53</v>
      </c>
      <c r="Y290" s="5" t="s">
        <v>380</v>
      </c>
      <c r="Z290" s="8">
        <v>0.89236111111111116</v>
      </c>
      <c r="AA290" s="5">
        <v>88</v>
      </c>
      <c r="AB290" s="5" t="s">
        <v>380</v>
      </c>
      <c r="AC290" s="8">
        <v>0.89236111111111116</v>
      </c>
      <c r="AD290" s="5">
        <v>208</v>
      </c>
      <c r="AE290" s="32" t="s">
        <v>380</v>
      </c>
      <c r="AF290" s="35">
        <v>0.42777777777777776</v>
      </c>
      <c r="AG290" s="5">
        <v>95</v>
      </c>
      <c r="AH290" s="5">
        <v>95</v>
      </c>
      <c r="AI290" s="5">
        <v>190</v>
      </c>
      <c r="AJ290" s="5">
        <v>268</v>
      </c>
      <c r="AK290" s="32" t="s">
        <v>694</v>
      </c>
      <c r="AL290" s="27"/>
    </row>
    <row r="291" spans="1:38" ht="13.5" customHeight="1" x14ac:dyDescent="0.25">
      <c r="A291" s="3">
        <v>102</v>
      </c>
      <c r="B291" s="60"/>
      <c r="C291" s="60"/>
      <c r="D291" s="60"/>
      <c r="E291" s="60"/>
      <c r="F291" s="65"/>
      <c r="G291" s="13">
        <v>46048</v>
      </c>
      <c r="H291" s="31" t="s">
        <v>659</v>
      </c>
      <c r="I291" s="5" t="s">
        <v>659</v>
      </c>
      <c r="J291" s="5" t="s">
        <v>659</v>
      </c>
      <c r="K291" s="5" t="s">
        <v>659</v>
      </c>
      <c r="L291" s="5" t="s">
        <v>659</v>
      </c>
      <c r="M291" s="5" t="s">
        <v>659</v>
      </c>
      <c r="N291" s="5" t="s">
        <v>659</v>
      </c>
      <c r="O291" s="5" t="s">
        <v>659</v>
      </c>
      <c r="P291" s="5" t="s">
        <v>659</v>
      </c>
      <c r="Q291" s="5" t="s">
        <v>659</v>
      </c>
      <c r="R291" s="5" t="s">
        <v>659</v>
      </c>
      <c r="S291" s="32" t="s">
        <v>659</v>
      </c>
      <c r="T291" s="35">
        <v>0.38541666666666669</v>
      </c>
      <c r="U291" s="5">
        <v>28</v>
      </c>
      <c r="V291" s="5" t="s">
        <v>380</v>
      </c>
      <c r="W291" s="8">
        <v>0.38541666666666669</v>
      </c>
      <c r="X291" s="5">
        <v>53</v>
      </c>
      <c r="Y291" s="5" t="s">
        <v>380</v>
      </c>
      <c r="Z291" s="8">
        <v>0.38541666666666669</v>
      </c>
      <c r="AA291" s="5">
        <v>88</v>
      </c>
      <c r="AB291" s="5" t="s">
        <v>380</v>
      </c>
      <c r="AC291" s="8">
        <v>0.38541666666666669</v>
      </c>
      <c r="AD291" s="5">
        <v>210</v>
      </c>
      <c r="AE291" s="32" t="s">
        <v>380</v>
      </c>
      <c r="AF291" s="35">
        <v>0.51111111111111107</v>
      </c>
      <c r="AG291" s="5">
        <v>95</v>
      </c>
      <c r="AH291" s="5">
        <v>95</v>
      </c>
      <c r="AI291" s="5">
        <v>190</v>
      </c>
      <c r="AJ291" s="5">
        <v>268</v>
      </c>
      <c r="AK291" s="32" t="s">
        <v>694</v>
      </c>
      <c r="AL291" s="27"/>
    </row>
    <row r="292" spans="1:38" ht="13.5" customHeight="1" x14ac:dyDescent="0.25">
      <c r="A292" s="3">
        <v>102</v>
      </c>
      <c r="B292" s="60"/>
      <c r="C292" s="60"/>
      <c r="D292" s="60"/>
      <c r="E292" s="60"/>
      <c r="F292" s="65"/>
      <c r="G292" s="13">
        <v>46052</v>
      </c>
      <c r="H292" s="31" t="s">
        <v>659</v>
      </c>
      <c r="I292" s="5" t="s">
        <v>659</v>
      </c>
      <c r="J292" s="5" t="s">
        <v>659</v>
      </c>
      <c r="K292" s="5" t="s">
        <v>659</v>
      </c>
      <c r="L292" s="5" t="s">
        <v>659</v>
      </c>
      <c r="M292" s="5" t="s">
        <v>659</v>
      </c>
      <c r="N292" s="5" t="s">
        <v>659</v>
      </c>
      <c r="O292" s="5" t="s">
        <v>659</v>
      </c>
      <c r="P292" s="5" t="s">
        <v>659</v>
      </c>
      <c r="Q292" s="5" t="s">
        <v>659</v>
      </c>
      <c r="R292" s="5" t="s">
        <v>659</v>
      </c>
      <c r="S292" s="32" t="s">
        <v>659</v>
      </c>
      <c r="T292" s="35">
        <v>0.93055555555555558</v>
      </c>
      <c r="U292" s="5">
        <v>32</v>
      </c>
      <c r="V292" s="5" t="s">
        <v>380</v>
      </c>
      <c r="W292" s="8">
        <v>0.93055555555555558</v>
      </c>
      <c r="X292" s="5">
        <v>55</v>
      </c>
      <c r="Y292" s="5" t="s">
        <v>380</v>
      </c>
      <c r="Z292" s="8">
        <v>0.93055555555555558</v>
      </c>
      <c r="AA292" s="5">
        <v>95</v>
      </c>
      <c r="AB292" s="5" t="s">
        <v>380</v>
      </c>
      <c r="AC292" s="8">
        <v>0.93055555555555558</v>
      </c>
      <c r="AD292" s="5">
        <v>221</v>
      </c>
      <c r="AE292" s="32" t="s">
        <v>380</v>
      </c>
      <c r="AF292" s="35">
        <v>0.51111111111111107</v>
      </c>
      <c r="AG292" s="5">
        <v>102</v>
      </c>
      <c r="AH292" s="5">
        <v>102</v>
      </c>
      <c r="AI292" s="5">
        <v>204</v>
      </c>
      <c r="AJ292" s="5">
        <v>282</v>
      </c>
      <c r="AK292" s="32" t="s">
        <v>694</v>
      </c>
      <c r="AL292" s="27"/>
    </row>
    <row r="293" spans="1:38" ht="13.5" customHeight="1" x14ac:dyDescent="0.25">
      <c r="A293" s="3">
        <v>103</v>
      </c>
      <c r="B293" s="60" t="s">
        <v>48</v>
      </c>
      <c r="C293" s="60" t="s">
        <v>86</v>
      </c>
      <c r="D293" s="60" t="s">
        <v>38</v>
      </c>
      <c r="E293" s="60" t="s">
        <v>135</v>
      </c>
      <c r="F293" s="64">
        <v>45963</v>
      </c>
      <c r="G293" s="13">
        <v>46051</v>
      </c>
      <c r="H293" s="31" t="s">
        <v>1447</v>
      </c>
      <c r="I293" s="5">
        <v>66.19</v>
      </c>
      <c r="J293" s="5" t="s">
        <v>411</v>
      </c>
      <c r="K293" s="5" t="s">
        <v>1445</v>
      </c>
      <c r="L293" s="5">
        <v>97.97</v>
      </c>
      <c r="M293" s="5" t="s">
        <v>368</v>
      </c>
      <c r="N293" s="5" t="s">
        <v>1446</v>
      </c>
      <c r="O293" s="5">
        <v>227.12</v>
      </c>
      <c r="P293" s="5" t="s">
        <v>416</v>
      </c>
      <c r="Q293" s="5" t="s">
        <v>1446</v>
      </c>
      <c r="R293" s="5">
        <v>448.3</v>
      </c>
      <c r="S293" s="32" t="s">
        <v>416</v>
      </c>
      <c r="T293" s="31" t="s">
        <v>1438</v>
      </c>
      <c r="U293" s="5">
        <v>181.13</v>
      </c>
      <c r="V293" s="5" t="s">
        <v>416</v>
      </c>
      <c r="W293" s="5" t="s">
        <v>1438</v>
      </c>
      <c r="X293" s="5">
        <v>181.13</v>
      </c>
      <c r="Y293" s="5" t="s">
        <v>416</v>
      </c>
      <c r="Z293" s="5" t="s">
        <v>1438</v>
      </c>
      <c r="AA293" s="5">
        <v>403.46</v>
      </c>
      <c r="AB293" s="5" t="s">
        <v>1201</v>
      </c>
      <c r="AC293" s="5" t="s">
        <v>1438</v>
      </c>
      <c r="AD293" s="5">
        <v>734.92</v>
      </c>
      <c r="AE293" s="32" t="s">
        <v>1201</v>
      </c>
      <c r="AF293" s="31" t="s">
        <v>115</v>
      </c>
      <c r="AG293" s="5" t="s">
        <v>115</v>
      </c>
      <c r="AH293" s="5" t="s">
        <v>115</v>
      </c>
      <c r="AI293" s="5" t="s">
        <v>115</v>
      </c>
      <c r="AJ293" s="5" t="s">
        <v>115</v>
      </c>
      <c r="AK293" s="32" t="s">
        <v>115</v>
      </c>
      <c r="AL293" s="27" t="s">
        <v>1715</v>
      </c>
    </row>
    <row r="294" spans="1:38" ht="13.5" customHeight="1" x14ac:dyDescent="0.25">
      <c r="A294" s="3">
        <v>103</v>
      </c>
      <c r="B294" s="60"/>
      <c r="C294" s="60"/>
      <c r="D294" s="60"/>
      <c r="E294" s="60"/>
      <c r="F294" s="65"/>
      <c r="G294" s="13">
        <v>46055</v>
      </c>
      <c r="H294" s="31" t="s">
        <v>1442</v>
      </c>
      <c r="I294" s="5">
        <v>97.97</v>
      </c>
      <c r="J294" s="5" t="s">
        <v>368</v>
      </c>
      <c r="K294" s="5" t="s">
        <v>1442</v>
      </c>
      <c r="L294" s="5">
        <v>97.97</v>
      </c>
      <c r="M294" s="5" t="s">
        <v>368</v>
      </c>
      <c r="N294" s="5" t="s">
        <v>1446</v>
      </c>
      <c r="O294" s="5">
        <v>227.12</v>
      </c>
      <c r="P294" s="5" t="s">
        <v>416</v>
      </c>
      <c r="Q294" s="5" t="s">
        <v>1446</v>
      </c>
      <c r="R294" s="5">
        <v>448.3</v>
      </c>
      <c r="S294" s="32" t="s">
        <v>416</v>
      </c>
      <c r="T294" s="31" t="s">
        <v>1438</v>
      </c>
      <c r="U294" s="5">
        <v>181.13</v>
      </c>
      <c r="V294" s="5" t="s">
        <v>416</v>
      </c>
      <c r="W294" s="5" t="s">
        <v>1438</v>
      </c>
      <c r="X294" s="5">
        <v>181.13</v>
      </c>
      <c r="Y294" s="5" t="s">
        <v>416</v>
      </c>
      <c r="Z294" s="5" t="s">
        <v>1438</v>
      </c>
      <c r="AA294" s="5">
        <v>403.46</v>
      </c>
      <c r="AB294" s="5" t="s">
        <v>1201</v>
      </c>
      <c r="AC294" s="5" t="s">
        <v>1438</v>
      </c>
      <c r="AD294" s="5">
        <v>734.92</v>
      </c>
      <c r="AE294" s="32" t="s">
        <v>1201</v>
      </c>
      <c r="AF294" s="31" t="s">
        <v>115</v>
      </c>
      <c r="AG294" s="5" t="s">
        <v>115</v>
      </c>
      <c r="AH294" s="5" t="s">
        <v>115</v>
      </c>
      <c r="AI294" s="5" t="s">
        <v>115</v>
      </c>
      <c r="AJ294" s="5" t="s">
        <v>115</v>
      </c>
      <c r="AK294" s="32" t="s">
        <v>115</v>
      </c>
      <c r="AL294" s="27" t="s">
        <v>1715</v>
      </c>
    </row>
    <row r="295" spans="1:38" ht="13.5" customHeight="1" x14ac:dyDescent="0.25">
      <c r="A295" s="3">
        <v>103</v>
      </c>
      <c r="B295" s="60"/>
      <c r="C295" s="60"/>
      <c r="D295" s="60"/>
      <c r="E295" s="60"/>
      <c r="F295" s="65"/>
      <c r="G295" s="13">
        <v>46059</v>
      </c>
      <c r="H295" s="31" t="s">
        <v>1442</v>
      </c>
      <c r="I295" s="5">
        <v>97.97</v>
      </c>
      <c r="J295" s="5" t="s">
        <v>368</v>
      </c>
      <c r="K295" s="5" t="s">
        <v>1442</v>
      </c>
      <c r="L295" s="5">
        <v>97.97</v>
      </c>
      <c r="M295" s="5" t="s">
        <v>368</v>
      </c>
      <c r="N295" s="5" t="s">
        <v>1442</v>
      </c>
      <c r="O295" s="5">
        <v>275.94</v>
      </c>
      <c r="P295" s="5" t="s">
        <v>416</v>
      </c>
      <c r="Q295" s="5" t="s">
        <v>1442</v>
      </c>
      <c r="R295" s="5">
        <v>521.88</v>
      </c>
      <c r="S295" s="32" t="s">
        <v>416</v>
      </c>
      <c r="T295" s="31" t="s">
        <v>1444</v>
      </c>
      <c r="U295" s="5">
        <v>181.97</v>
      </c>
      <c r="V295" s="5" t="s">
        <v>368</v>
      </c>
      <c r="W295" s="5" t="s">
        <v>1444</v>
      </c>
      <c r="X295" s="5">
        <v>181.97</v>
      </c>
      <c r="Y295" s="5" t="s">
        <v>368</v>
      </c>
      <c r="Z295" s="5" t="s">
        <v>1444</v>
      </c>
      <c r="AA295" s="5">
        <v>403.46</v>
      </c>
      <c r="AB295" s="5" t="s">
        <v>1201</v>
      </c>
      <c r="AC295" s="5" t="s">
        <v>1440</v>
      </c>
      <c r="AD295" s="5">
        <v>734.92</v>
      </c>
      <c r="AE295" s="32" t="s">
        <v>1201</v>
      </c>
      <c r="AF295" s="31" t="s">
        <v>115</v>
      </c>
      <c r="AG295" s="5" t="s">
        <v>115</v>
      </c>
      <c r="AH295" s="5" t="s">
        <v>115</v>
      </c>
      <c r="AI295" s="5" t="s">
        <v>115</v>
      </c>
      <c r="AJ295" s="5" t="s">
        <v>115</v>
      </c>
      <c r="AK295" s="32" t="s">
        <v>115</v>
      </c>
      <c r="AL295" s="27" t="s">
        <v>1715</v>
      </c>
    </row>
    <row r="296" spans="1:38" ht="13.5" customHeight="1" x14ac:dyDescent="0.25">
      <c r="A296" s="3">
        <v>104</v>
      </c>
      <c r="B296" s="60" t="s">
        <v>49</v>
      </c>
      <c r="C296" s="60" t="s">
        <v>1024</v>
      </c>
      <c r="D296" s="60" t="s">
        <v>11</v>
      </c>
      <c r="E296" s="60" t="s">
        <v>135</v>
      </c>
      <c r="F296" s="64">
        <v>45954</v>
      </c>
      <c r="G296" s="13">
        <v>46042</v>
      </c>
      <c r="H296" s="35">
        <v>0.27083333333333331</v>
      </c>
      <c r="I296" s="5">
        <v>91</v>
      </c>
      <c r="J296" s="5" t="s">
        <v>368</v>
      </c>
      <c r="K296" s="8">
        <v>0.27083333333333331</v>
      </c>
      <c r="L296" s="5">
        <v>91</v>
      </c>
      <c r="M296" s="5" t="s">
        <v>368</v>
      </c>
      <c r="N296" s="8">
        <v>0.27083333333333331</v>
      </c>
      <c r="O296" s="5">
        <v>238</v>
      </c>
      <c r="P296" s="5" t="s">
        <v>368</v>
      </c>
      <c r="Q296" s="8">
        <v>0.27083333333333331</v>
      </c>
      <c r="R296" s="5">
        <v>509</v>
      </c>
      <c r="S296" s="32" t="s">
        <v>347</v>
      </c>
      <c r="T296" s="35"/>
      <c r="U296" s="5"/>
      <c r="V296" s="5"/>
      <c r="W296" s="8"/>
      <c r="X296" s="5"/>
      <c r="Y296" s="5"/>
      <c r="Z296" s="5"/>
      <c r="AA296" s="5"/>
      <c r="AB296" s="5"/>
      <c r="AC296" s="5"/>
      <c r="AD296" s="5"/>
      <c r="AE296" s="32"/>
      <c r="AF296" s="35">
        <v>0.34166666666666667</v>
      </c>
      <c r="AG296" s="5">
        <v>70</v>
      </c>
      <c r="AH296" s="5">
        <v>70</v>
      </c>
      <c r="AI296" s="5">
        <v>140</v>
      </c>
      <c r="AJ296" s="5">
        <v>175</v>
      </c>
      <c r="AK296" s="32" t="s">
        <v>694</v>
      </c>
      <c r="AL296" s="27" t="s">
        <v>1716</v>
      </c>
    </row>
    <row r="297" spans="1:38" ht="13.5" customHeight="1" x14ac:dyDescent="0.25">
      <c r="A297" s="3">
        <v>104</v>
      </c>
      <c r="B297" s="60"/>
      <c r="C297" s="60"/>
      <c r="D297" s="60"/>
      <c r="E297" s="60"/>
      <c r="F297" s="65"/>
      <c r="G297" s="13">
        <v>46046</v>
      </c>
      <c r="H297" s="31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32">
        <v>0</v>
      </c>
      <c r="T297" s="35">
        <v>0.25</v>
      </c>
      <c r="U297" s="5">
        <v>52</v>
      </c>
      <c r="V297" s="5" t="s">
        <v>446</v>
      </c>
      <c r="W297" s="8">
        <v>0.25</v>
      </c>
      <c r="X297" s="5">
        <v>73</v>
      </c>
      <c r="Y297" s="5" t="s">
        <v>446</v>
      </c>
      <c r="Z297" s="8">
        <v>0.25</v>
      </c>
      <c r="AA297" s="5">
        <v>159</v>
      </c>
      <c r="AB297" s="5" t="s">
        <v>446</v>
      </c>
      <c r="AC297" s="8">
        <v>0.25</v>
      </c>
      <c r="AD297" s="5">
        <v>297</v>
      </c>
      <c r="AE297" s="32" t="s">
        <v>446</v>
      </c>
      <c r="AF297" s="35">
        <v>0.34166666666666667</v>
      </c>
      <c r="AG297" s="5">
        <v>70</v>
      </c>
      <c r="AH297" s="5">
        <v>70</v>
      </c>
      <c r="AI297" s="5">
        <v>140</v>
      </c>
      <c r="AJ297" s="5">
        <v>175</v>
      </c>
      <c r="AK297" s="32" t="s">
        <v>694</v>
      </c>
      <c r="AL297" s="27" t="s">
        <v>1717</v>
      </c>
    </row>
    <row r="298" spans="1:38" ht="13.5" customHeight="1" x14ac:dyDescent="0.25">
      <c r="A298" s="3">
        <v>104</v>
      </c>
      <c r="B298" s="60"/>
      <c r="C298" s="60"/>
      <c r="D298" s="60"/>
      <c r="E298" s="60"/>
      <c r="F298" s="65"/>
      <c r="G298" s="13">
        <v>46050</v>
      </c>
      <c r="H298" s="35">
        <v>0.65625</v>
      </c>
      <c r="I298" s="5">
        <v>58</v>
      </c>
      <c r="J298" s="5" t="s">
        <v>943</v>
      </c>
      <c r="K298" s="8">
        <v>0.65625</v>
      </c>
      <c r="L298" s="5">
        <v>130</v>
      </c>
      <c r="M298" s="5" t="s">
        <v>943</v>
      </c>
      <c r="N298" s="8">
        <v>0.65625</v>
      </c>
      <c r="O298" s="5">
        <v>296</v>
      </c>
      <c r="P298" s="5" t="s">
        <v>347</v>
      </c>
      <c r="Q298" s="8">
        <v>0.65625</v>
      </c>
      <c r="R298" s="5">
        <v>524</v>
      </c>
      <c r="S298" s="32" t="s">
        <v>347</v>
      </c>
      <c r="T298" s="31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32"/>
      <c r="AF298" s="35">
        <v>0.34166666666666667</v>
      </c>
      <c r="AG298" s="5">
        <v>85</v>
      </c>
      <c r="AH298" s="5">
        <v>85</v>
      </c>
      <c r="AI298" s="5">
        <v>170</v>
      </c>
      <c r="AJ298" s="5">
        <v>212</v>
      </c>
      <c r="AK298" s="32" t="s">
        <v>694</v>
      </c>
      <c r="AL298" s="27" t="s">
        <v>1716</v>
      </c>
    </row>
    <row r="299" spans="1:38" ht="13.5" customHeight="1" x14ac:dyDescent="0.25">
      <c r="A299" s="3">
        <v>105</v>
      </c>
      <c r="B299" s="60" t="s">
        <v>54</v>
      </c>
      <c r="C299" s="60" t="s">
        <v>398</v>
      </c>
      <c r="D299" s="60" t="s">
        <v>39</v>
      </c>
      <c r="E299" s="60" t="s">
        <v>87</v>
      </c>
      <c r="F299" s="64">
        <v>45975</v>
      </c>
      <c r="G299" s="13">
        <v>46063</v>
      </c>
      <c r="H299" s="31" t="s">
        <v>659</v>
      </c>
      <c r="I299" s="5" t="s">
        <v>659</v>
      </c>
      <c r="J299" s="5" t="s">
        <v>659</v>
      </c>
      <c r="K299" s="5" t="s">
        <v>659</v>
      </c>
      <c r="L299" s="5" t="s">
        <v>659</v>
      </c>
      <c r="M299" s="5" t="s">
        <v>659</v>
      </c>
      <c r="N299" s="5" t="s">
        <v>659</v>
      </c>
      <c r="O299" s="5" t="s">
        <v>659</v>
      </c>
      <c r="P299" s="5" t="s">
        <v>659</v>
      </c>
      <c r="Q299" s="5" t="s">
        <v>659</v>
      </c>
      <c r="R299" s="5" t="s">
        <v>659</v>
      </c>
      <c r="S299" s="32" t="s">
        <v>659</v>
      </c>
      <c r="T299" s="31" t="s">
        <v>1611</v>
      </c>
      <c r="U299" s="5">
        <v>15.99</v>
      </c>
      <c r="V299" s="5" t="s">
        <v>89</v>
      </c>
      <c r="W299" s="5" t="s">
        <v>1611</v>
      </c>
      <c r="X299" s="5">
        <v>79.989999999999995</v>
      </c>
      <c r="Y299" s="5" t="s">
        <v>89</v>
      </c>
      <c r="Z299" s="5" t="s">
        <v>1612</v>
      </c>
      <c r="AA299" s="5">
        <v>151.30000000000001</v>
      </c>
      <c r="AB299" s="5" t="s">
        <v>95</v>
      </c>
      <c r="AC299" s="5" t="s">
        <v>1613</v>
      </c>
      <c r="AD299" s="5">
        <v>287.19</v>
      </c>
      <c r="AE299" s="32" t="s">
        <v>89</v>
      </c>
      <c r="AF299" s="35">
        <v>0.34305555555555556</v>
      </c>
      <c r="AG299" s="5">
        <v>101</v>
      </c>
      <c r="AH299" s="5">
        <v>101</v>
      </c>
      <c r="AI299" s="5">
        <f>AH299*2</f>
        <v>202</v>
      </c>
      <c r="AJ299" s="5">
        <v>332</v>
      </c>
      <c r="AK299" s="32" t="s">
        <v>764</v>
      </c>
      <c r="AL299" s="27"/>
    </row>
    <row r="300" spans="1:38" ht="13.5" customHeight="1" x14ac:dyDescent="0.25">
      <c r="A300" s="3">
        <v>105</v>
      </c>
      <c r="B300" s="60"/>
      <c r="C300" s="60"/>
      <c r="D300" s="60"/>
      <c r="E300" s="60"/>
      <c r="F300" s="65"/>
      <c r="G300" s="13">
        <v>46067</v>
      </c>
      <c r="H300" s="31" t="s">
        <v>659</v>
      </c>
      <c r="I300" s="5" t="s">
        <v>659</v>
      </c>
      <c r="J300" s="5" t="s">
        <v>659</v>
      </c>
      <c r="K300" s="5" t="s">
        <v>659</v>
      </c>
      <c r="L300" s="5" t="s">
        <v>659</v>
      </c>
      <c r="M300" s="5" t="s">
        <v>659</v>
      </c>
      <c r="N300" s="5" t="s">
        <v>659</v>
      </c>
      <c r="O300" s="5" t="s">
        <v>659</v>
      </c>
      <c r="P300" s="5" t="s">
        <v>659</v>
      </c>
      <c r="Q300" s="5" t="s">
        <v>659</v>
      </c>
      <c r="R300" s="5" t="s">
        <v>659</v>
      </c>
      <c r="S300" s="32" t="s">
        <v>659</v>
      </c>
      <c r="T300" s="31" t="s">
        <v>1607</v>
      </c>
      <c r="U300" s="5">
        <v>16</v>
      </c>
      <c r="V300" s="5" t="s">
        <v>95</v>
      </c>
      <c r="W300" s="5" t="s">
        <v>1607</v>
      </c>
      <c r="X300" s="5">
        <v>54.35</v>
      </c>
      <c r="Y300" s="5" t="s">
        <v>95</v>
      </c>
      <c r="Z300" s="5" t="s">
        <v>1607</v>
      </c>
      <c r="AA300" s="5">
        <v>113.85</v>
      </c>
      <c r="AB300" s="5" t="s">
        <v>95</v>
      </c>
      <c r="AC300" s="5" t="s">
        <v>1614</v>
      </c>
      <c r="AD300" s="5">
        <v>166.43</v>
      </c>
      <c r="AE300" s="32" t="s">
        <v>107</v>
      </c>
      <c r="AF300" s="35">
        <v>0.34305555555555556</v>
      </c>
      <c r="AG300" s="5">
        <v>173</v>
      </c>
      <c r="AH300" s="5">
        <v>173</v>
      </c>
      <c r="AI300" s="5">
        <f>AH300*2</f>
        <v>346</v>
      </c>
      <c r="AJ300" s="5">
        <v>537</v>
      </c>
      <c r="AK300" s="32" t="s">
        <v>764</v>
      </c>
      <c r="AL300" s="27"/>
    </row>
    <row r="301" spans="1:38" ht="13.5" customHeight="1" x14ac:dyDescent="0.25">
      <c r="A301" s="3">
        <v>105</v>
      </c>
      <c r="B301" s="60"/>
      <c r="C301" s="60"/>
      <c r="D301" s="60"/>
      <c r="E301" s="60"/>
      <c r="F301" s="65"/>
      <c r="G301" s="13">
        <v>46071</v>
      </c>
      <c r="H301" s="31" t="s">
        <v>659</v>
      </c>
      <c r="I301" s="5" t="s">
        <v>659</v>
      </c>
      <c r="J301" s="5" t="s">
        <v>659</v>
      </c>
      <c r="K301" s="5" t="s">
        <v>659</v>
      </c>
      <c r="L301" s="5" t="s">
        <v>659</v>
      </c>
      <c r="M301" s="5" t="s">
        <v>659</v>
      </c>
      <c r="N301" s="5" t="s">
        <v>659</v>
      </c>
      <c r="O301" s="5" t="s">
        <v>659</v>
      </c>
      <c r="P301" s="5" t="s">
        <v>659</v>
      </c>
      <c r="Q301" s="5" t="s">
        <v>659</v>
      </c>
      <c r="R301" s="5" t="s">
        <v>659</v>
      </c>
      <c r="S301" s="32" t="s">
        <v>659</v>
      </c>
      <c r="T301" s="31" t="s">
        <v>1615</v>
      </c>
      <c r="U301" s="5">
        <v>15.99</v>
      </c>
      <c r="V301" s="5" t="s">
        <v>89</v>
      </c>
      <c r="W301" s="5" t="s">
        <v>1615</v>
      </c>
      <c r="X301" s="5">
        <v>84.99</v>
      </c>
      <c r="Y301" s="5" t="s">
        <v>89</v>
      </c>
      <c r="Z301" s="5" t="s">
        <v>1616</v>
      </c>
      <c r="AA301" s="5">
        <v>186.59</v>
      </c>
      <c r="AB301" s="5" t="s">
        <v>89</v>
      </c>
      <c r="AC301" s="5" t="s">
        <v>1615</v>
      </c>
      <c r="AD301" s="5">
        <v>314.19</v>
      </c>
      <c r="AE301" s="32" t="s">
        <v>89</v>
      </c>
      <c r="AF301" s="35">
        <v>0.34305555555555556</v>
      </c>
      <c r="AG301" s="5">
        <v>111</v>
      </c>
      <c r="AH301" s="5">
        <v>111</v>
      </c>
      <c r="AI301" s="5">
        <f>AH301*2</f>
        <v>222</v>
      </c>
      <c r="AJ301" s="5">
        <v>345</v>
      </c>
      <c r="AK301" s="32" t="s">
        <v>764</v>
      </c>
      <c r="AL301" s="27"/>
    </row>
    <row r="302" spans="1:38" ht="13.5" customHeight="1" x14ac:dyDescent="0.25">
      <c r="A302" s="3">
        <v>106</v>
      </c>
      <c r="B302" s="60" t="s">
        <v>41</v>
      </c>
      <c r="C302" s="60" t="s">
        <v>86</v>
      </c>
      <c r="D302" s="60" t="s">
        <v>19</v>
      </c>
      <c r="E302" s="60" t="s">
        <v>87</v>
      </c>
      <c r="F302" s="64">
        <v>45941</v>
      </c>
      <c r="G302" s="13">
        <v>46027</v>
      </c>
      <c r="H302" s="31" t="s">
        <v>659</v>
      </c>
      <c r="I302" s="5" t="s">
        <v>659</v>
      </c>
      <c r="J302" s="5" t="s">
        <v>659</v>
      </c>
      <c r="K302" s="5" t="s">
        <v>659</v>
      </c>
      <c r="L302" s="5" t="s">
        <v>659</v>
      </c>
      <c r="M302" s="5" t="s">
        <v>659</v>
      </c>
      <c r="N302" s="5" t="s">
        <v>659</v>
      </c>
      <c r="O302" s="5" t="s">
        <v>659</v>
      </c>
      <c r="P302" s="5" t="s">
        <v>659</v>
      </c>
      <c r="Q302" s="5" t="s">
        <v>659</v>
      </c>
      <c r="R302" s="5" t="s">
        <v>659</v>
      </c>
      <c r="S302" s="32" t="s">
        <v>659</v>
      </c>
      <c r="T302" s="31" t="s">
        <v>108</v>
      </c>
      <c r="U302" s="5">
        <v>38</v>
      </c>
      <c r="V302" s="5" t="s">
        <v>107</v>
      </c>
      <c r="W302" s="5" t="s">
        <v>108</v>
      </c>
      <c r="X302" s="5">
        <v>38</v>
      </c>
      <c r="Y302" s="5" t="s">
        <v>107</v>
      </c>
      <c r="Z302" s="5" t="s">
        <v>94</v>
      </c>
      <c r="AA302" s="5">
        <v>133.81</v>
      </c>
      <c r="AB302" s="5" t="s">
        <v>98</v>
      </c>
      <c r="AC302" s="5" t="s">
        <v>94</v>
      </c>
      <c r="AD302" s="5">
        <v>299.94</v>
      </c>
      <c r="AE302" s="32" t="s">
        <v>98</v>
      </c>
      <c r="AF302" s="31" t="s">
        <v>99</v>
      </c>
      <c r="AG302" s="5">
        <v>135.9</v>
      </c>
      <c r="AH302" s="5">
        <v>135.9</v>
      </c>
      <c r="AI302" s="5">
        <v>271.8</v>
      </c>
      <c r="AJ302" s="5">
        <v>388</v>
      </c>
      <c r="AK302" s="32" t="s">
        <v>100</v>
      </c>
      <c r="AL302" s="27"/>
    </row>
    <row r="303" spans="1:38" ht="13.5" customHeight="1" x14ac:dyDescent="0.25">
      <c r="A303" s="3">
        <v>106</v>
      </c>
      <c r="B303" s="60"/>
      <c r="C303" s="60"/>
      <c r="D303" s="60"/>
      <c r="E303" s="60"/>
      <c r="F303" s="65"/>
      <c r="G303" s="13">
        <v>46031</v>
      </c>
      <c r="H303" s="31" t="s">
        <v>659</v>
      </c>
      <c r="I303" s="5" t="s">
        <v>659</v>
      </c>
      <c r="J303" s="5" t="s">
        <v>659</v>
      </c>
      <c r="K303" s="5" t="s">
        <v>659</v>
      </c>
      <c r="L303" s="5" t="s">
        <v>659</v>
      </c>
      <c r="M303" s="5" t="s">
        <v>659</v>
      </c>
      <c r="N303" s="5" t="s">
        <v>659</v>
      </c>
      <c r="O303" s="5" t="s">
        <v>659</v>
      </c>
      <c r="P303" s="5" t="s">
        <v>659</v>
      </c>
      <c r="Q303" s="5" t="s">
        <v>659</v>
      </c>
      <c r="R303" s="5" t="s">
        <v>659</v>
      </c>
      <c r="S303" s="32" t="s">
        <v>659</v>
      </c>
      <c r="T303" s="31" t="s">
        <v>94</v>
      </c>
      <c r="U303" s="5">
        <v>29</v>
      </c>
      <c r="V303" s="5" t="s">
        <v>95</v>
      </c>
      <c r="W303" s="5" t="s">
        <v>110</v>
      </c>
      <c r="X303" s="5">
        <v>87</v>
      </c>
      <c r="Y303" s="5" t="s">
        <v>111</v>
      </c>
      <c r="Z303" s="5" t="s">
        <v>94</v>
      </c>
      <c r="AA303" s="5">
        <v>80.06</v>
      </c>
      <c r="AB303" s="5" t="s">
        <v>98</v>
      </c>
      <c r="AC303" s="5" t="s">
        <v>94</v>
      </c>
      <c r="AD303" s="5">
        <v>156.9</v>
      </c>
      <c r="AE303" s="32" t="s">
        <v>98</v>
      </c>
      <c r="AF303" s="31" t="s">
        <v>99</v>
      </c>
      <c r="AG303" s="5">
        <v>101.9</v>
      </c>
      <c r="AH303" s="5">
        <v>101.9</v>
      </c>
      <c r="AI303" s="5">
        <v>203.8</v>
      </c>
      <c r="AJ303" s="5">
        <v>286</v>
      </c>
      <c r="AK303" s="32" t="s">
        <v>100</v>
      </c>
      <c r="AL303" s="27"/>
    </row>
    <row r="304" spans="1:38" ht="13.5" customHeight="1" x14ac:dyDescent="0.25">
      <c r="A304" s="3">
        <v>106</v>
      </c>
      <c r="B304" s="60"/>
      <c r="C304" s="60"/>
      <c r="D304" s="60"/>
      <c r="E304" s="60"/>
      <c r="F304" s="65"/>
      <c r="G304" s="13">
        <v>46035</v>
      </c>
      <c r="H304" s="31" t="s">
        <v>659</v>
      </c>
      <c r="I304" s="5" t="s">
        <v>659</v>
      </c>
      <c r="J304" s="5" t="s">
        <v>659</v>
      </c>
      <c r="K304" s="5" t="s">
        <v>659</v>
      </c>
      <c r="L304" s="5" t="s">
        <v>659</v>
      </c>
      <c r="M304" s="5" t="s">
        <v>659</v>
      </c>
      <c r="N304" s="5" t="s">
        <v>659</v>
      </c>
      <c r="O304" s="5" t="s">
        <v>659</v>
      </c>
      <c r="P304" s="5" t="s">
        <v>659</v>
      </c>
      <c r="Q304" s="5" t="s">
        <v>659</v>
      </c>
      <c r="R304" s="5" t="s">
        <v>659</v>
      </c>
      <c r="S304" s="32" t="s">
        <v>659</v>
      </c>
      <c r="T304" s="31" t="s">
        <v>106</v>
      </c>
      <c r="U304" s="5">
        <v>38</v>
      </c>
      <c r="V304" s="5" t="s">
        <v>107</v>
      </c>
      <c r="W304" s="5" t="s">
        <v>106</v>
      </c>
      <c r="X304" s="5">
        <v>38</v>
      </c>
      <c r="Y304" s="5" t="s">
        <v>107</v>
      </c>
      <c r="Z304" s="5" t="s">
        <v>106</v>
      </c>
      <c r="AA304" s="5">
        <v>86.19</v>
      </c>
      <c r="AB304" s="5" t="s">
        <v>102</v>
      </c>
      <c r="AC304" s="5" t="s">
        <v>106</v>
      </c>
      <c r="AD304" s="5">
        <v>273.45999999999998</v>
      </c>
      <c r="AE304" s="32" t="s">
        <v>109</v>
      </c>
      <c r="AF304" s="31" t="s">
        <v>99</v>
      </c>
      <c r="AG304" s="5">
        <v>82.9</v>
      </c>
      <c r="AH304" s="5">
        <v>82.9</v>
      </c>
      <c r="AI304" s="5">
        <v>171.8</v>
      </c>
      <c r="AJ304" s="5">
        <v>247</v>
      </c>
      <c r="AK304" s="32" t="s">
        <v>100</v>
      </c>
      <c r="AL304" s="27"/>
    </row>
    <row r="305" spans="1:38" ht="13.5" customHeight="1" x14ac:dyDescent="0.25">
      <c r="A305" s="3">
        <v>107</v>
      </c>
      <c r="B305" s="62" t="s">
        <v>49</v>
      </c>
      <c r="C305" s="62" t="s">
        <v>86</v>
      </c>
      <c r="D305" s="62" t="s">
        <v>18</v>
      </c>
      <c r="E305" s="62" t="s">
        <v>899</v>
      </c>
      <c r="F305" s="66">
        <v>45941</v>
      </c>
      <c r="G305" s="26">
        <v>46029</v>
      </c>
      <c r="H305" s="33" t="s">
        <v>659</v>
      </c>
      <c r="I305" s="15" t="s">
        <v>659</v>
      </c>
      <c r="J305" s="15" t="s">
        <v>659</v>
      </c>
      <c r="K305" s="15" t="s">
        <v>659</v>
      </c>
      <c r="L305" s="15" t="s">
        <v>659</v>
      </c>
      <c r="M305" s="15" t="s">
        <v>659</v>
      </c>
      <c r="N305" s="15" t="s">
        <v>659</v>
      </c>
      <c r="O305" s="15" t="s">
        <v>659</v>
      </c>
      <c r="P305" s="15" t="s">
        <v>659</v>
      </c>
      <c r="Q305" s="15" t="s">
        <v>659</v>
      </c>
      <c r="R305" s="15" t="s">
        <v>659</v>
      </c>
      <c r="S305" s="34" t="s">
        <v>659</v>
      </c>
      <c r="T305" s="33" t="s">
        <v>388</v>
      </c>
      <c r="U305" s="15">
        <v>36.72</v>
      </c>
      <c r="V305" s="15" t="s">
        <v>374</v>
      </c>
      <c r="W305" s="15" t="s">
        <v>388</v>
      </c>
      <c r="X305" s="15">
        <v>79.92</v>
      </c>
      <c r="Y305" s="15" t="s">
        <v>374</v>
      </c>
      <c r="Z305" s="15" t="s">
        <v>388</v>
      </c>
      <c r="AA305" s="15">
        <v>127.44000000000001</v>
      </c>
      <c r="AB305" s="15" t="s">
        <v>374</v>
      </c>
      <c r="AC305" s="15" t="s">
        <v>388</v>
      </c>
      <c r="AD305" s="15">
        <v>255.74400000000003</v>
      </c>
      <c r="AE305" s="34" t="s">
        <v>374</v>
      </c>
      <c r="AF305" s="33" t="s">
        <v>387</v>
      </c>
      <c r="AG305" s="15">
        <v>82</v>
      </c>
      <c r="AH305" s="15">
        <v>82</v>
      </c>
      <c r="AI305" s="15">
        <v>164</v>
      </c>
      <c r="AJ305" s="15">
        <v>260</v>
      </c>
      <c r="AK305" s="32" t="s">
        <v>351</v>
      </c>
      <c r="AL305" s="27"/>
    </row>
    <row r="306" spans="1:38" ht="13.5" customHeight="1" x14ac:dyDescent="0.25">
      <c r="A306" s="3">
        <v>107</v>
      </c>
      <c r="B306" s="62"/>
      <c r="C306" s="62"/>
      <c r="D306" s="62"/>
      <c r="E306" s="62"/>
      <c r="F306" s="67"/>
      <c r="G306" s="26">
        <v>46033</v>
      </c>
      <c r="H306" s="33" t="s">
        <v>659</v>
      </c>
      <c r="I306" s="15" t="s">
        <v>659</v>
      </c>
      <c r="J306" s="15" t="s">
        <v>659</v>
      </c>
      <c r="K306" s="15" t="s">
        <v>659</v>
      </c>
      <c r="L306" s="15" t="s">
        <v>659</v>
      </c>
      <c r="M306" s="15" t="s">
        <v>659</v>
      </c>
      <c r="N306" s="15" t="s">
        <v>659</v>
      </c>
      <c r="O306" s="15" t="s">
        <v>659</v>
      </c>
      <c r="P306" s="15" t="s">
        <v>659</v>
      </c>
      <c r="Q306" s="15" t="s">
        <v>659</v>
      </c>
      <c r="R306" s="15" t="s">
        <v>659</v>
      </c>
      <c r="S306" s="34" t="s">
        <v>659</v>
      </c>
      <c r="T306" s="33" t="s">
        <v>385</v>
      </c>
      <c r="U306" s="15">
        <v>19.989999999999998</v>
      </c>
      <c r="V306" s="15" t="s">
        <v>380</v>
      </c>
      <c r="W306" s="15" t="s">
        <v>385</v>
      </c>
      <c r="X306" s="15">
        <v>48.49</v>
      </c>
      <c r="Y306" s="15" t="s">
        <v>380</v>
      </c>
      <c r="Z306" s="15" t="s">
        <v>385</v>
      </c>
      <c r="AA306" s="15">
        <v>77.47</v>
      </c>
      <c r="AB306" s="15" t="s">
        <v>380</v>
      </c>
      <c r="AC306" s="15" t="s">
        <v>385</v>
      </c>
      <c r="AD306" s="15">
        <v>162.94</v>
      </c>
      <c r="AE306" s="34" t="s">
        <v>380</v>
      </c>
      <c r="AF306" s="33" t="s">
        <v>387</v>
      </c>
      <c r="AG306" s="15">
        <v>94</v>
      </c>
      <c r="AH306" s="15">
        <v>94</v>
      </c>
      <c r="AI306" s="15">
        <v>188</v>
      </c>
      <c r="AJ306" s="15">
        <v>294</v>
      </c>
      <c r="AK306" s="32" t="s">
        <v>351</v>
      </c>
      <c r="AL306" s="27"/>
    </row>
    <row r="307" spans="1:38" ht="13.5" customHeight="1" x14ac:dyDescent="0.25">
      <c r="A307" s="3">
        <v>107</v>
      </c>
      <c r="B307" s="62"/>
      <c r="C307" s="62"/>
      <c r="D307" s="62"/>
      <c r="E307" s="62"/>
      <c r="F307" s="67"/>
      <c r="G307" s="26">
        <v>46037</v>
      </c>
      <c r="H307" s="33" t="s">
        <v>659</v>
      </c>
      <c r="I307" s="15" t="s">
        <v>659</v>
      </c>
      <c r="J307" s="15" t="s">
        <v>659</v>
      </c>
      <c r="K307" s="15" t="s">
        <v>659</v>
      </c>
      <c r="L307" s="15" t="s">
        <v>659</v>
      </c>
      <c r="M307" s="15" t="s">
        <v>659</v>
      </c>
      <c r="N307" s="15" t="s">
        <v>659</v>
      </c>
      <c r="O307" s="15" t="s">
        <v>659</v>
      </c>
      <c r="P307" s="15" t="s">
        <v>659</v>
      </c>
      <c r="Q307" s="15" t="s">
        <v>659</v>
      </c>
      <c r="R307" s="15" t="s">
        <v>659</v>
      </c>
      <c r="S307" s="34" t="s">
        <v>659</v>
      </c>
      <c r="T307" s="33" t="s">
        <v>385</v>
      </c>
      <c r="U307" s="15">
        <v>34.79</v>
      </c>
      <c r="V307" s="15" t="s">
        <v>380</v>
      </c>
      <c r="W307" s="15" t="s">
        <v>385</v>
      </c>
      <c r="X307" s="15">
        <v>62.79</v>
      </c>
      <c r="Y307" s="15" t="s">
        <v>380</v>
      </c>
      <c r="Z307" s="15" t="s">
        <v>385</v>
      </c>
      <c r="AA307" s="15">
        <v>105.57</v>
      </c>
      <c r="AB307" s="15" t="s">
        <v>380</v>
      </c>
      <c r="AC307" s="15" t="s">
        <v>385</v>
      </c>
      <c r="AD307" s="15">
        <v>219.14</v>
      </c>
      <c r="AE307" s="34" t="s">
        <v>380</v>
      </c>
      <c r="AF307" s="33" t="s">
        <v>387</v>
      </c>
      <c r="AG307" s="15">
        <v>82</v>
      </c>
      <c r="AH307" s="15">
        <v>82</v>
      </c>
      <c r="AI307" s="15">
        <v>164</v>
      </c>
      <c r="AJ307" s="15">
        <v>258</v>
      </c>
      <c r="AK307" s="32" t="s">
        <v>351</v>
      </c>
      <c r="AL307" s="27"/>
    </row>
    <row r="308" spans="1:38" ht="13.5" customHeight="1" x14ac:dyDescent="0.25">
      <c r="A308" s="3">
        <v>108</v>
      </c>
      <c r="B308" s="62" t="s">
        <v>53</v>
      </c>
      <c r="C308" s="60" t="s">
        <v>398</v>
      </c>
      <c r="D308" s="60" t="s">
        <v>41</v>
      </c>
      <c r="E308" s="60" t="s">
        <v>86</v>
      </c>
      <c r="F308" s="64">
        <v>45950</v>
      </c>
      <c r="G308" s="13">
        <v>46038</v>
      </c>
      <c r="H308" s="39" t="s">
        <v>115</v>
      </c>
      <c r="I308" s="7" t="s">
        <v>115</v>
      </c>
      <c r="J308" s="7" t="s">
        <v>115</v>
      </c>
      <c r="K308" s="7" t="s">
        <v>115</v>
      </c>
      <c r="L308" s="7" t="s">
        <v>115</v>
      </c>
      <c r="M308" s="7" t="s">
        <v>115</v>
      </c>
      <c r="N308" s="7" t="s">
        <v>115</v>
      </c>
      <c r="O308" s="7" t="s">
        <v>115</v>
      </c>
      <c r="P308" s="7" t="s">
        <v>115</v>
      </c>
      <c r="Q308" s="7" t="s">
        <v>115</v>
      </c>
      <c r="R308" s="7" t="s">
        <v>115</v>
      </c>
      <c r="S308" s="40" t="s">
        <v>115</v>
      </c>
      <c r="T308" s="39" t="s">
        <v>115</v>
      </c>
      <c r="U308" s="7" t="s">
        <v>115</v>
      </c>
      <c r="V308" s="7" t="s">
        <v>115</v>
      </c>
      <c r="W308" s="7" t="s">
        <v>115</v>
      </c>
      <c r="X308" s="7" t="s">
        <v>115</v>
      </c>
      <c r="Y308" s="7" t="s">
        <v>115</v>
      </c>
      <c r="Z308" s="7" t="s">
        <v>115</v>
      </c>
      <c r="AA308" s="7" t="s">
        <v>115</v>
      </c>
      <c r="AB308" s="7" t="s">
        <v>115</v>
      </c>
      <c r="AC308" s="7" t="s">
        <v>115</v>
      </c>
      <c r="AD308" s="7" t="s">
        <v>115</v>
      </c>
      <c r="AE308" s="40" t="s">
        <v>115</v>
      </c>
      <c r="AF308" s="39" t="s">
        <v>115</v>
      </c>
      <c r="AG308" s="7" t="s">
        <v>115</v>
      </c>
      <c r="AH308" s="7" t="s">
        <v>115</v>
      </c>
      <c r="AI308" s="7" t="s">
        <v>115</v>
      </c>
      <c r="AJ308" s="7" t="s">
        <v>115</v>
      </c>
      <c r="AK308" s="40" t="s">
        <v>115</v>
      </c>
      <c r="AL308" s="27" t="s">
        <v>1708</v>
      </c>
    </row>
    <row r="309" spans="1:38" ht="13.5" customHeight="1" x14ac:dyDescent="0.25">
      <c r="A309" s="3">
        <v>108</v>
      </c>
      <c r="B309" s="62"/>
      <c r="C309" s="60"/>
      <c r="D309" s="60"/>
      <c r="E309" s="60"/>
      <c r="F309" s="65"/>
      <c r="G309" s="13">
        <v>46042</v>
      </c>
      <c r="H309" s="39" t="s">
        <v>115</v>
      </c>
      <c r="I309" s="7" t="s">
        <v>115</v>
      </c>
      <c r="J309" s="7" t="s">
        <v>115</v>
      </c>
      <c r="K309" s="7" t="s">
        <v>115</v>
      </c>
      <c r="L309" s="7" t="s">
        <v>115</v>
      </c>
      <c r="M309" s="7" t="s">
        <v>115</v>
      </c>
      <c r="N309" s="7" t="s">
        <v>115</v>
      </c>
      <c r="O309" s="7" t="s">
        <v>115</v>
      </c>
      <c r="P309" s="7" t="s">
        <v>115</v>
      </c>
      <c r="Q309" s="7" t="s">
        <v>115</v>
      </c>
      <c r="R309" s="7" t="s">
        <v>115</v>
      </c>
      <c r="S309" s="40" t="s">
        <v>115</v>
      </c>
      <c r="T309" s="39" t="s">
        <v>115</v>
      </c>
      <c r="U309" s="7" t="s">
        <v>115</v>
      </c>
      <c r="V309" s="7" t="s">
        <v>115</v>
      </c>
      <c r="W309" s="7" t="s">
        <v>115</v>
      </c>
      <c r="X309" s="7" t="s">
        <v>115</v>
      </c>
      <c r="Y309" s="7" t="s">
        <v>115</v>
      </c>
      <c r="Z309" s="7" t="s">
        <v>115</v>
      </c>
      <c r="AA309" s="7" t="s">
        <v>115</v>
      </c>
      <c r="AB309" s="7" t="s">
        <v>115</v>
      </c>
      <c r="AC309" s="7" t="s">
        <v>115</v>
      </c>
      <c r="AD309" s="7" t="s">
        <v>115</v>
      </c>
      <c r="AE309" s="40" t="s">
        <v>115</v>
      </c>
      <c r="AF309" s="39" t="s">
        <v>115</v>
      </c>
      <c r="AG309" s="7" t="s">
        <v>115</v>
      </c>
      <c r="AH309" s="7" t="s">
        <v>115</v>
      </c>
      <c r="AI309" s="7" t="s">
        <v>115</v>
      </c>
      <c r="AJ309" s="7" t="s">
        <v>115</v>
      </c>
      <c r="AK309" s="40" t="s">
        <v>115</v>
      </c>
      <c r="AL309" s="27" t="s">
        <v>1708</v>
      </c>
    </row>
    <row r="310" spans="1:38" ht="13.5" customHeight="1" x14ac:dyDescent="0.25">
      <c r="A310" s="3">
        <v>108</v>
      </c>
      <c r="B310" s="62"/>
      <c r="C310" s="60"/>
      <c r="D310" s="60"/>
      <c r="E310" s="60"/>
      <c r="F310" s="65"/>
      <c r="G310" s="13">
        <v>46046</v>
      </c>
      <c r="H310" s="39" t="s">
        <v>115</v>
      </c>
      <c r="I310" s="7" t="s">
        <v>115</v>
      </c>
      <c r="J310" s="7" t="s">
        <v>115</v>
      </c>
      <c r="K310" s="7" t="s">
        <v>115</v>
      </c>
      <c r="L310" s="7" t="s">
        <v>115</v>
      </c>
      <c r="M310" s="7" t="s">
        <v>115</v>
      </c>
      <c r="N310" s="7" t="s">
        <v>115</v>
      </c>
      <c r="O310" s="7" t="s">
        <v>115</v>
      </c>
      <c r="P310" s="7" t="s">
        <v>115</v>
      </c>
      <c r="Q310" s="7" t="s">
        <v>115</v>
      </c>
      <c r="R310" s="7" t="s">
        <v>115</v>
      </c>
      <c r="S310" s="40" t="s">
        <v>115</v>
      </c>
      <c r="T310" s="39" t="s">
        <v>115</v>
      </c>
      <c r="U310" s="7" t="s">
        <v>115</v>
      </c>
      <c r="V310" s="7" t="s">
        <v>115</v>
      </c>
      <c r="W310" s="7" t="s">
        <v>115</v>
      </c>
      <c r="X310" s="7" t="s">
        <v>115</v>
      </c>
      <c r="Y310" s="7" t="s">
        <v>115</v>
      </c>
      <c r="Z310" s="7" t="s">
        <v>115</v>
      </c>
      <c r="AA310" s="7" t="s">
        <v>115</v>
      </c>
      <c r="AB310" s="7" t="s">
        <v>115</v>
      </c>
      <c r="AC310" s="7" t="s">
        <v>115</v>
      </c>
      <c r="AD310" s="7" t="s">
        <v>115</v>
      </c>
      <c r="AE310" s="40" t="s">
        <v>115</v>
      </c>
      <c r="AF310" s="39" t="s">
        <v>115</v>
      </c>
      <c r="AG310" s="7" t="s">
        <v>115</v>
      </c>
      <c r="AH310" s="7" t="s">
        <v>115</v>
      </c>
      <c r="AI310" s="7" t="s">
        <v>115</v>
      </c>
      <c r="AJ310" s="7" t="s">
        <v>115</v>
      </c>
      <c r="AK310" s="40" t="s">
        <v>115</v>
      </c>
      <c r="AL310" s="27" t="s">
        <v>1708</v>
      </c>
    </row>
    <row r="311" spans="1:38" ht="13.5" customHeight="1" x14ac:dyDescent="0.25">
      <c r="A311" s="3">
        <v>109</v>
      </c>
      <c r="B311" s="60" t="s">
        <v>38</v>
      </c>
      <c r="C311" s="60" t="s">
        <v>135</v>
      </c>
      <c r="D311" s="60" t="s">
        <v>34</v>
      </c>
      <c r="E311" s="60" t="s">
        <v>777</v>
      </c>
      <c r="F311" s="64">
        <v>45963</v>
      </c>
      <c r="G311" s="13">
        <v>46051</v>
      </c>
      <c r="H311" s="31" t="s">
        <v>1774</v>
      </c>
      <c r="I311" s="5">
        <v>124.99</v>
      </c>
      <c r="J311" s="5" t="s">
        <v>89</v>
      </c>
      <c r="K311" s="5" t="s">
        <v>1774</v>
      </c>
      <c r="L311" s="5">
        <v>124.99</v>
      </c>
      <c r="M311" s="5" t="s">
        <v>89</v>
      </c>
      <c r="N311" s="5" t="s">
        <v>1774</v>
      </c>
      <c r="O311" s="5">
        <v>291.49</v>
      </c>
      <c r="P311" s="5" t="s">
        <v>98</v>
      </c>
      <c r="Q311" s="5" t="s">
        <v>1774</v>
      </c>
      <c r="R311" s="5">
        <v>582.98</v>
      </c>
      <c r="S311" s="32" t="s">
        <v>98</v>
      </c>
      <c r="T311" s="31" t="s">
        <v>115</v>
      </c>
      <c r="U311" s="5" t="s">
        <v>115</v>
      </c>
      <c r="V311" s="5" t="s">
        <v>115</v>
      </c>
      <c r="W311" s="5" t="s">
        <v>115</v>
      </c>
      <c r="X311" s="5" t="s">
        <v>115</v>
      </c>
      <c r="Y311" s="5" t="s">
        <v>115</v>
      </c>
      <c r="Z311" s="5" t="s">
        <v>115</v>
      </c>
      <c r="AA311" s="5" t="s">
        <v>115</v>
      </c>
      <c r="AB311" s="5" t="s">
        <v>115</v>
      </c>
      <c r="AC311" s="5" t="s">
        <v>115</v>
      </c>
      <c r="AD311" s="5" t="s">
        <v>115</v>
      </c>
      <c r="AE311" s="32" t="s">
        <v>115</v>
      </c>
      <c r="AF311" s="31" t="s">
        <v>115</v>
      </c>
      <c r="AG311" s="5" t="s">
        <v>115</v>
      </c>
      <c r="AH311" s="5" t="s">
        <v>115</v>
      </c>
      <c r="AI311" s="5" t="s">
        <v>115</v>
      </c>
      <c r="AJ311" s="5" t="s">
        <v>115</v>
      </c>
      <c r="AK311" s="32" t="s">
        <v>115</v>
      </c>
      <c r="AL311" s="27" t="s">
        <v>1790</v>
      </c>
    </row>
    <row r="312" spans="1:38" ht="13.5" customHeight="1" x14ac:dyDescent="0.25">
      <c r="A312" s="3">
        <v>109</v>
      </c>
      <c r="B312" s="60"/>
      <c r="C312" s="60"/>
      <c r="D312" s="60"/>
      <c r="E312" s="60"/>
      <c r="F312" s="65"/>
      <c r="G312" s="13">
        <v>46055</v>
      </c>
      <c r="H312" s="31" t="s">
        <v>1791</v>
      </c>
      <c r="I312" s="5">
        <v>124.99</v>
      </c>
      <c r="J312" s="5" t="s">
        <v>89</v>
      </c>
      <c r="K312" s="5" t="s">
        <v>1791</v>
      </c>
      <c r="L312" s="5">
        <v>124.99</v>
      </c>
      <c r="M312" s="5" t="s">
        <v>89</v>
      </c>
      <c r="N312" s="5" t="s">
        <v>1791</v>
      </c>
      <c r="O312" s="5">
        <v>290.99</v>
      </c>
      <c r="P312" s="5" t="s">
        <v>98</v>
      </c>
      <c r="Q312" s="5" t="s">
        <v>1791</v>
      </c>
      <c r="R312" s="5">
        <v>581.98</v>
      </c>
      <c r="S312" s="32" t="s">
        <v>98</v>
      </c>
      <c r="T312" s="31" t="s">
        <v>115</v>
      </c>
      <c r="U312" s="5" t="s">
        <v>115</v>
      </c>
      <c r="V312" s="5" t="s">
        <v>115</v>
      </c>
      <c r="W312" s="5" t="s">
        <v>115</v>
      </c>
      <c r="X312" s="5" t="s">
        <v>115</v>
      </c>
      <c r="Y312" s="5" t="s">
        <v>115</v>
      </c>
      <c r="Z312" s="5" t="s">
        <v>115</v>
      </c>
      <c r="AA312" s="5" t="s">
        <v>115</v>
      </c>
      <c r="AB312" s="5" t="s">
        <v>115</v>
      </c>
      <c r="AC312" s="5" t="s">
        <v>115</v>
      </c>
      <c r="AD312" s="5" t="s">
        <v>115</v>
      </c>
      <c r="AE312" s="32" t="s">
        <v>115</v>
      </c>
      <c r="AF312" s="31" t="s">
        <v>115</v>
      </c>
      <c r="AG312" s="5" t="s">
        <v>115</v>
      </c>
      <c r="AH312" s="5" t="s">
        <v>115</v>
      </c>
      <c r="AI312" s="5" t="s">
        <v>115</v>
      </c>
      <c r="AJ312" s="5" t="s">
        <v>115</v>
      </c>
      <c r="AK312" s="32" t="s">
        <v>115</v>
      </c>
      <c r="AL312" s="27" t="s">
        <v>1790</v>
      </c>
    </row>
    <row r="313" spans="1:38" ht="13.5" customHeight="1" x14ac:dyDescent="0.25">
      <c r="A313" s="3">
        <v>109</v>
      </c>
      <c r="B313" s="60"/>
      <c r="C313" s="60"/>
      <c r="D313" s="60"/>
      <c r="E313" s="60"/>
      <c r="F313" s="65"/>
      <c r="G313" s="13">
        <v>46059</v>
      </c>
      <c r="H313" s="31" t="s">
        <v>1792</v>
      </c>
      <c r="I313" s="5">
        <v>124.99</v>
      </c>
      <c r="J313" s="5" t="s">
        <v>89</v>
      </c>
      <c r="K313" s="5" t="s">
        <v>1792</v>
      </c>
      <c r="L313" s="5">
        <v>124.99</v>
      </c>
      <c r="M313" s="5" t="s">
        <v>89</v>
      </c>
      <c r="N313" s="5" t="s">
        <v>1792</v>
      </c>
      <c r="O313" s="5">
        <v>280.79000000000002</v>
      </c>
      <c r="P313" s="5" t="s">
        <v>96</v>
      </c>
      <c r="Q313" s="5" t="s">
        <v>1792</v>
      </c>
      <c r="R313" s="5">
        <v>561.58000000000004</v>
      </c>
      <c r="S313" s="32" t="s">
        <v>96</v>
      </c>
      <c r="T313" s="31" t="s">
        <v>115</v>
      </c>
      <c r="U313" s="5" t="s">
        <v>115</v>
      </c>
      <c r="V313" s="5" t="s">
        <v>115</v>
      </c>
      <c r="W313" s="5" t="s">
        <v>115</v>
      </c>
      <c r="X313" s="5" t="s">
        <v>115</v>
      </c>
      <c r="Y313" s="5" t="s">
        <v>115</v>
      </c>
      <c r="Z313" s="5" t="s">
        <v>115</v>
      </c>
      <c r="AA313" s="5" t="s">
        <v>115</v>
      </c>
      <c r="AB313" s="5" t="s">
        <v>115</v>
      </c>
      <c r="AC313" s="5" t="s">
        <v>115</v>
      </c>
      <c r="AD313" s="5" t="s">
        <v>115</v>
      </c>
      <c r="AE313" s="32" t="s">
        <v>115</v>
      </c>
      <c r="AF313" s="31" t="s">
        <v>115</v>
      </c>
      <c r="AG313" s="5" t="s">
        <v>115</v>
      </c>
      <c r="AH313" s="5" t="s">
        <v>115</v>
      </c>
      <c r="AI313" s="5" t="s">
        <v>115</v>
      </c>
      <c r="AJ313" s="5" t="s">
        <v>115</v>
      </c>
      <c r="AK313" s="32" t="s">
        <v>115</v>
      </c>
      <c r="AL313" s="27" t="s">
        <v>1790</v>
      </c>
    </row>
    <row r="314" spans="1:38" ht="13.5" customHeight="1" x14ac:dyDescent="0.25">
      <c r="A314" s="3">
        <v>110</v>
      </c>
      <c r="B314" s="60" t="s">
        <v>49</v>
      </c>
      <c r="C314" s="60" t="s">
        <v>86</v>
      </c>
      <c r="D314" s="60" t="s">
        <v>17</v>
      </c>
      <c r="E314" s="60" t="s">
        <v>87</v>
      </c>
      <c r="F314" s="64">
        <v>45938</v>
      </c>
      <c r="G314" s="13">
        <v>46026</v>
      </c>
      <c r="H314" s="31" t="s">
        <v>659</v>
      </c>
      <c r="I314" s="5" t="s">
        <v>659</v>
      </c>
      <c r="J314" s="5" t="s">
        <v>659</v>
      </c>
      <c r="K314" s="5" t="s">
        <v>659</v>
      </c>
      <c r="L314" s="5" t="s">
        <v>659</v>
      </c>
      <c r="M314" s="5" t="s">
        <v>659</v>
      </c>
      <c r="N314" s="5" t="s">
        <v>659</v>
      </c>
      <c r="O314" s="5" t="s">
        <v>659</v>
      </c>
      <c r="P314" s="5" t="s">
        <v>659</v>
      </c>
      <c r="Q314" s="5" t="s">
        <v>659</v>
      </c>
      <c r="R314" s="5" t="s">
        <v>659</v>
      </c>
      <c r="S314" s="32" t="s">
        <v>659</v>
      </c>
      <c r="T314" s="31" t="s">
        <v>226</v>
      </c>
      <c r="U314" s="5">
        <v>45.1</v>
      </c>
      <c r="V314" s="5" t="s">
        <v>196</v>
      </c>
      <c r="W314" s="5" t="s">
        <v>226</v>
      </c>
      <c r="X314" s="5">
        <v>63</v>
      </c>
      <c r="Y314" s="5" t="s">
        <v>196</v>
      </c>
      <c r="Z314" s="5" t="s">
        <v>226</v>
      </c>
      <c r="AA314" s="5">
        <v>105.4</v>
      </c>
      <c r="AB314" s="5" t="s">
        <v>196</v>
      </c>
      <c r="AC314" s="5" t="s">
        <v>226</v>
      </c>
      <c r="AD314" s="5">
        <v>243.02</v>
      </c>
      <c r="AE314" s="32" t="s">
        <v>196</v>
      </c>
      <c r="AF314" s="31" t="s">
        <v>1122</v>
      </c>
      <c r="AG314" s="5">
        <v>142</v>
      </c>
      <c r="AH314" s="5">
        <v>142</v>
      </c>
      <c r="AI314" s="5">
        <v>284</v>
      </c>
      <c r="AJ314" s="5">
        <v>322.5</v>
      </c>
      <c r="AK314" s="32" t="s">
        <v>227</v>
      </c>
      <c r="AL314" s="27" t="s">
        <v>1121</v>
      </c>
    </row>
    <row r="315" spans="1:38" ht="13.5" customHeight="1" x14ac:dyDescent="0.25">
      <c r="A315" s="3">
        <v>110</v>
      </c>
      <c r="B315" s="60"/>
      <c r="C315" s="60"/>
      <c r="D315" s="60"/>
      <c r="E315" s="60"/>
      <c r="F315" s="65"/>
      <c r="G315" s="13">
        <v>46030</v>
      </c>
      <c r="H315" s="31" t="s">
        <v>659</v>
      </c>
      <c r="I315" s="5" t="s">
        <v>659</v>
      </c>
      <c r="J315" s="5" t="s">
        <v>659</v>
      </c>
      <c r="K315" s="5" t="s">
        <v>659</v>
      </c>
      <c r="L315" s="5" t="s">
        <v>659</v>
      </c>
      <c r="M315" s="5" t="s">
        <v>659</v>
      </c>
      <c r="N315" s="5" t="s">
        <v>659</v>
      </c>
      <c r="O315" s="5" t="s">
        <v>659</v>
      </c>
      <c r="P315" s="5" t="s">
        <v>659</v>
      </c>
      <c r="Q315" s="5" t="s">
        <v>659</v>
      </c>
      <c r="R315" s="5" t="s">
        <v>659</v>
      </c>
      <c r="S315" s="32" t="s">
        <v>659</v>
      </c>
      <c r="T315" s="31" t="s">
        <v>226</v>
      </c>
      <c r="U315" s="5">
        <v>35.450000000000003</v>
      </c>
      <c r="V315" s="5" t="s">
        <v>196</v>
      </c>
      <c r="W315" s="5" t="s">
        <v>226</v>
      </c>
      <c r="X315" s="5">
        <v>56.9</v>
      </c>
      <c r="Y315" s="5" t="s">
        <v>196</v>
      </c>
      <c r="Z315" s="5" t="s">
        <v>226</v>
      </c>
      <c r="AA315" s="5">
        <v>88.95</v>
      </c>
      <c r="AB315" s="5" t="s">
        <v>196</v>
      </c>
      <c r="AC315" s="5" t="s">
        <v>226</v>
      </c>
      <c r="AD315" s="5">
        <v>173.55</v>
      </c>
      <c r="AE315" s="32" t="s">
        <v>196</v>
      </c>
      <c r="AF315" s="31" t="s">
        <v>115</v>
      </c>
      <c r="AG315" s="5" t="s">
        <v>115</v>
      </c>
      <c r="AH315" s="5" t="s">
        <v>115</v>
      </c>
      <c r="AI315" s="5" t="s">
        <v>115</v>
      </c>
      <c r="AJ315" s="5" t="s">
        <v>115</v>
      </c>
      <c r="AK315" s="32" t="s">
        <v>227</v>
      </c>
      <c r="AL315" s="27" t="s">
        <v>1123</v>
      </c>
    </row>
    <row r="316" spans="1:38" ht="13.5" customHeight="1" x14ac:dyDescent="0.25">
      <c r="A316" s="3">
        <v>110</v>
      </c>
      <c r="B316" s="60"/>
      <c r="C316" s="60"/>
      <c r="D316" s="60"/>
      <c r="E316" s="60"/>
      <c r="F316" s="65"/>
      <c r="G316" s="13">
        <v>46034</v>
      </c>
      <c r="H316" s="31" t="s">
        <v>659</v>
      </c>
      <c r="I316" s="5" t="s">
        <v>659</v>
      </c>
      <c r="J316" s="5" t="s">
        <v>659</v>
      </c>
      <c r="K316" s="5" t="s">
        <v>659</v>
      </c>
      <c r="L316" s="5" t="s">
        <v>659</v>
      </c>
      <c r="M316" s="5" t="s">
        <v>659</v>
      </c>
      <c r="N316" s="5" t="s">
        <v>659</v>
      </c>
      <c r="O316" s="5" t="s">
        <v>659</v>
      </c>
      <c r="P316" s="5" t="s">
        <v>659</v>
      </c>
      <c r="Q316" s="5" t="s">
        <v>659</v>
      </c>
      <c r="R316" s="5" t="s">
        <v>659</v>
      </c>
      <c r="S316" s="32" t="s">
        <v>659</v>
      </c>
      <c r="T316" s="31" t="s">
        <v>226</v>
      </c>
      <c r="U316" s="5">
        <v>31.15</v>
      </c>
      <c r="V316" s="5" t="s">
        <v>196</v>
      </c>
      <c r="W316" s="5" t="s">
        <v>226</v>
      </c>
      <c r="X316" s="5">
        <v>49.4</v>
      </c>
      <c r="Y316" s="5" t="s">
        <v>196</v>
      </c>
      <c r="Z316" s="5" t="s">
        <v>226</v>
      </c>
      <c r="AA316" s="5">
        <v>79.849999999999994</v>
      </c>
      <c r="AB316" s="5" t="s">
        <v>196</v>
      </c>
      <c r="AC316" s="5" t="s">
        <v>226</v>
      </c>
      <c r="AD316" s="5">
        <v>155.4</v>
      </c>
      <c r="AE316" s="32" t="s">
        <v>196</v>
      </c>
      <c r="AF316" s="31" t="s">
        <v>115</v>
      </c>
      <c r="AG316" s="5" t="s">
        <v>115</v>
      </c>
      <c r="AH316" s="5" t="s">
        <v>115</v>
      </c>
      <c r="AI316" s="5" t="s">
        <v>115</v>
      </c>
      <c r="AJ316" s="5" t="s">
        <v>115</v>
      </c>
      <c r="AK316" s="32" t="s">
        <v>227</v>
      </c>
      <c r="AL316" s="27" t="s">
        <v>1123</v>
      </c>
    </row>
    <row r="317" spans="1:38" ht="13.5" customHeight="1" x14ac:dyDescent="0.25">
      <c r="A317" s="3">
        <v>111</v>
      </c>
      <c r="B317" s="60" t="s">
        <v>41</v>
      </c>
      <c r="C317" s="60" t="s">
        <v>86</v>
      </c>
      <c r="D317" s="60" t="s">
        <v>10</v>
      </c>
      <c r="E317" s="60" t="s">
        <v>134</v>
      </c>
      <c r="F317" s="64">
        <v>45962</v>
      </c>
      <c r="G317" s="13">
        <v>46050</v>
      </c>
      <c r="H317" s="31" t="s">
        <v>659</v>
      </c>
      <c r="I317" s="5" t="s">
        <v>659</v>
      </c>
      <c r="J317" s="5" t="s">
        <v>659</v>
      </c>
      <c r="K317" s="5" t="s">
        <v>659</v>
      </c>
      <c r="L317" s="5" t="s">
        <v>659</v>
      </c>
      <c r="M317" s="5" t="s">
        <v>659</v>
      </c>
      <c r="N317" s="5" t="s">
        <v>659</v>
      </c>
      <c r="O317" s="5" t="s">
        <v>659</v>
      </c>
      <c r="P317" s="5" t="s">
        <v>659</v>
      </c>
      <c r="Q317" s="5" t="s">
        <v>659</v>
      </c>
      <c r="R317" s="5" t="s">
        <v>659</v>
      </c>
      <c r="S317" s="32" t="s">
        <v>659</v>
      </c>
      <c r="T317" s="31" t="s">
        <v>1190</v>
      </c>
      <c r="U317" s="5">
        <v>95</v>
      </c>
      <c r="V317" s="5" t="s">
        <v>1177</v>
      </c>
      <c r="W317" s="5" t="s">
        <v>1190</v>
      </c>
      <c r="X317" s="5">
        <v>95</v>
      </c>
      <c r="Y317" s="5" t="s">
        <v>1177</v>
      </c>
      <c r="Z317" s="5" t="s">
        <v>1190</v>
      </c>
      <c r="AA317" s="5">
        <v>235</v>
      </c>
      <c r="AB317" s="5" t="s">
        <v>1177</v>
      </c>
      <c r="AC317" s="5" t="s">
        <v>1190</v>
      </c>
      <c r="AD317" s="5">
        <v>346</v>
      </c>
      <c r="AE317" s="32" t="s">
        <v>1177</v>
      </c>
      <c r="AF317" s="31" t="s">
        <v>1191</v>
      </c>
      <c r="AG317" s="5">
        <v>84</v>
      </c>
      <c r="AH317" s="5">
        <v>84</v>
      </c>
      <c r="AI317" s="5">
        <v>168</v>
      </c>
      <c r="AJ317" s="5">
        <v>207</v>
      </c>
      <c r="AK317" s="32" t="s">
        <v>1188</v>
      </c>
      <c r="AL317" s="27"/>
    </row>
    <row r="318" spans="1:38" ht="13.5" customHeight="1" x14ac:dyDescent="0.25">
      <c r="A318" s="3">
        <v>111</v>
      </c>
      <c r="B318" s="60"/>
      <c r="C318" s="60"/>
      <c r="D318" s="60"/>
      <c r="E318" s="60"/>
      <c r="F318" s="65"/>
      <c r="G318" s="13">
        <v>46054</v>
      </c>
      <c r="H318" s="31" t="s">
        <v>659</v>
      </c>
      <c r="I318" s="5" t="s">
        <v>659</v>
      </c>
      <c r="J318" s="5" t="s">
        <v>659</v>
      </c>
      <c r="K318" s="5" t="s">
        <v>659</v>
      </c>
      <c r="L318" s="5" t="s">
        <v>659</v>
      </c>
      <c r="M318" s="5" t="s">
        <v>659</v>
      </c>
      <c r="N318" s="5" t="s">
        <v>659</v>
      </c>
      <c r="O318" s="5" t="s">
        <v>659</v>
      </c>
      <c r="P318" s="5" t="s">
        <v>659</v>
      </c>
      <c r="Q318" s="5" t="s">
        <v>659</v>
      </c>
      <c r="R318" s="5" t="s">
        <v>659</v>
      </c>
      <c r="S318" s="32" t="s">
        <v>659</v>
      </c>
      <c r="T318" s="31" t="s">
        <v>1192</v>
      </c>
      <c r="U318" s="5">
        <v>36</v>
      </c>
      <c r="V318" s="5" t="s">
        <v>380</v>
      </c>
      <c r="W318" s="5" t="s">
        <v>1192</v>
      </c>
      <c r="X318" s="5">
        <v>36</v>
      </c>
      <c r="Y318" s="5" t="s">
        <v>380</v>
      </c>
      <c r="Z318" s="5" t="s">
        <v>1192</v>
      </c>
      <c r="AA318" s="5">
        <v>98</v>
      </c>
      <c r="AB318" s="5" t="s">
        <v>380</v>
      </c>
      <c r="AC318" s="5" t="s">
        <v>1192</v>
      </c>
      <c r="AD318" s="5">
        <v>202</v>
      </c>
      <c r="AE318" s="32" t="s">
        <v>380</v>
      </c>
      <c r="AF318" s="31" t="s">
        <v>1193</v>
      </c>
      <c r="AG318" s="5">
        <v>162</v>
      </c>
      <c r="AH318" s="5">
        <v>162</v>
      </c>
      <c r="AI318" s="5">
        <v>324</v>
      </c>
      <c r="AJ318" s="5">
        <v>521</v>
      </c>
      <c r="AK318" s="32" t="s">
        <v>1188</v>
      </c>
      <c r="AL318" s="27"/>
    </row>
    <row r="319" spans="1:38" ht="13.5" customHeight="1" x14ac:dyDescent="0.25">
      <c r="A319" s="3">
        <v>111</v>
      </c>
      <c r="B319" s="60"/>
      <c r="C319" s="60"/>
      <c r="D319" s="60"/>
      <c r="E319" s="60"/>
      <c r="F319" s="65"/>
      <c r="G319" s="13">
        <v>46058</v>
      </c>
      <c r="H319" s="31" t="s">
        <v>659</v>
      </c>
      <c r="I319" s="5" t="s">
        <v>659</v>
      </c>
      <c r="J319" s="5" t="s">
        <v>659</v>
      </c>
      <c r="K319" s="5" t="s">
        <v>659</v>
      </c>
      <c r="L319" s="5" t="s">
        <v>659</v>
      </c>
      <c r="M319" s="5" t="s">
        <v>659</v>
      </c>
      <c r="N319" s="5" t="s">
        <v>659</v>
      </c>
      <c r="O319" s="5" t="s">
        <v>659</v>
      </c>
      <c r="P319" s="5" t="s">
        <v>659</v>
      </c>
      <c r="Q319" s="5" t="s">
        <v>659</v>
      </c>
      <c r="R319" s="5" t="s">
        <v>659</v>
      </c>
      <c r="S319" s="32" t="s">
        <v>659</v>
      </c>
      <c r="T319" s="31" t="s">
        <v>1186</v>
      </c>
      <c r="U319" s="5">
        <v>42</v>
      </c>
      <c r="V319" s="5" t="s">
        <v>380</v>
      </c>
      <c r="W319" s="5" t="s">
        <v>1186</v>
      </c>
      <c r="X319" s="5">
        <v>42</v>
      </c>
      <c r="Y319" s="5" t="s">
        <v>380</v>
      </c>
      <c r="Z319" s="5" t="s">
        <v>1186</v>
      </c>
      <c r="AA319" s="5">
        <v>109</v>
      </c>
      <c r="AB319" s="5" t="s">
        <v>380</v>
      </c>
      <c r="AC319" s="5" t="s">
        <v>1186</v>
      </c>
      <c r="AD319" s="5">
        <v>221</v>
      </c>
      <c r="AE319" s="32" t="s">
        <v>380</v>
      </c>
      <c r="AF319" s="31" t="s">
        <v>1191</v>
      </c>
      <c r="AG319" s="5">
        <v>85</v>
      </c>
      <c r="AH319" s="5">
        <v>85</v>
      </c>
      <c r="AI319" s="5">
        <v>170</v>
      </c>
      <c r="AJ319" s="5">
        <v>210</v>
      </c>
      <c r="AK319" s="32" t="s">
        <v>1188</v>
      </c>
      <c r="AL319" s="27"/>
    </row>
    <row r="320" spans="1:38" ht="13.5" customHeight="1" x14ac:dyDescent="0.25">
      <c r="A320" s="3">
        <v>112</v>
      </c>
      <c r="B320" s="60" t="s">
        <v>71</v>
      </c>
      <c r="C320" s="60" t="s">
        <v>319</v>
      </c>
      <c r="D320" s="60" t="s">
        <v>43</v>
      </c>
      <c r="E320" s="60" t="s">
        <v>319</v>
      </c>
      <c r="F320" s="64">
        <v>45935</v>
      </c>
      <c r="G320" s="13">
        <v>46025</v>
      </c>
      <c r="H320" s="31" t="s">
        <v>659</v>
      </c>
      <c r="I320" s="5" t="s">
        <v>659</v>
      </c>
      <c r="J320" s="5" t="s">
        <v>659</v>
      </c>
      <c r="K320" s="5" t="s">
        <v>659</v>
      </c>
      <c r="L320" s="5" t="s">
        <v>659</v>
      </c>
      <c r="M320" s="5" t="s">
        <v>659</v>
      </c>
      <c r="N320" s="4" t="s">
        <v>659</v>
      </c>
      <c r="O320" s="5" t="s">
        <v>659</v>
      </c>
      <c r="P320" s="5" t="s">
        <v>659</v>
      </c>
      <c r="Q320" s="4" t="s">
        <v>659</v>
      </c>
      <c r="R320" s="5" t="s">
        <v>659</v>
      </c>
      <c r="S320" s="32" t="s">
        <v>659</v>
      </c>
      <c r="T320" s="31" t="s">
        <v>339</v>
      </c>
      <c r="U320" s="5">
        <v>64.22</v>
      </c>
      <c r="V320" s="5" t="s">
        <v>340</v>
      </c>
      <c r="W320" s="5" t="s">
        <v>339</v>
      </c>
      <c r="X320" s="5">
        <v>128.43</v>
      </c>
      <c r="Y320" s="5" t="s">
        <v>340</v>
      </c>
      <c r="Z320" s="4" t="s">
        <v>341</v>
      </c>
      <c r="AA320" s="5">
        <v>235.46</v>
      </c>
      <c r="AB320" s="5" t="s">
        <v>98</v>
      </c>
      <c r="AC320" s="4" t="s">
        <v>341</v>
      </c>
      <c r="AD320" s="5">
        <v>521.22</v>
      </c>
      <c r="AE320" s="32" t="s">
        <v>327</v>
      </c>
      <c r="AF320" s="31" t="s">
        <v>323</v>
      </c>
      <c r="AG320" s="5">
        <v>52.53</v>
      </c>
      <c r="AH320" s="5">
        <v>52.53</v>
      </c>
      <c r="AI320" s="5">
        <f t="shared" ref="AI320:AI322" si="5">AH320*2</f>
        <v>105.06</v>
      </c>
      <c r="AJ320" s="5">
        <v>193.58</v>
      </c>
      <c r="AK320" s="38" t="s">
        <v>324</v>
      </c>
      <c r="AL320" s="27"/>
    </row>
    <row r="321" spans="1:38" ht="13.5" customHeight="1" x14ac:dyDescent="0.25">
      <c r="A321" s="3">
        <v>112</v>
      </c>
      <c r="B321" s="60"/>
      <c r="C321" s="60"/>
      <c r="D321" s="60"/>
      <c r="E321" s="60"/>
      <c r="F321" s="65"/>
      <c r="G321" s="13">
        <v>46027</v>
      </c>
      <c r="H321" s="31" t="s">
        <v>659</v>
      </c>
      <c r="I321" s="5" t="s">
        <v>659</v>
      </c>
      <c r="J321" s="5" t="s">
        <v>659</v>
      </c>
      <c r="K321" s="5" t="s">
        <v>659</v>
      </c>
      <c r="L321" s="5" t="s">
        <v>659</v>
      </c>
      <c r="M321" s="5" t="s">
        <v>659</v>
      </c>
      <c r="N321" s="4" t="s">
        <v>659</v>
      </c>
      <c r="O321" s="5" t="s">
        <v>659</v>
      </c>
      <c r="P321" s="5" t="s">
        <v>659</v>
      </c>
      <c r="Q321" s="4" t="s">
        <v>659</v>
      </c>
      <c r="R321" s="5" t="s">
        <v>659</v>
      </c>
      <c r="S321" s="32" t="s">
        <v>659</v>
      </c>
      <c r="T321" s="31" t="s">
        <v>342</v>
      </c>
      <c r="U321" s="5">
        <v>34.25</v>
      </c>
      <c r="V321" s="5" t="s">
        <v>98</v>
      </c>
      <c r="W321" s="5" t="s">
        <v>342</v>
      </c>
      <c r="X321" s="5">
        <v>47.09</v>
      </c>
      <c r="Y321" s="5" t="s">
        <v>98</v>
      </c>
      <c r="Z321" s="4" t="s">
        <v>343</v>
      </c>
      <c r="AA321" s="5">
        <v>79.2</v>
      </c>
      <c r="AB321" s="5" t="s">
        <v>98</v>
      </c>
      <c r="AC321" s="4" t="s">
        <v>322</v>
      </c>
      <c r="AD321" s="5">
        <v>430.25</v>
      </c>
      <c r="AE321" s="32" t="s">
        <v>327</v>
      </c>
      <c r="AF321" s="31" t="s">
        <v>323</v>
      </c>
      <c r="AG321" s="5">
        <v>34.11</v>
      </c>
      <c r="AH321" s="5">
        <v>34.11</v>
      </c>
      <c r="AI321" s="5">
        <f t="shared" si="5"/>
        <v>68.22</v>
      </c>
      <c r="AJ321" s="5">
        <v>125.19</v>
      </c>
      <c r="AK321" s="38" t="s">
        <v>324</v>
      </c>
      <c r="AL321" s="27"/>
    </row>
    <row r="322" spans="1:38" ht="13.5" customHeight="1" x14ac:dyDescent="0.25">
      <c r="A322" s="3">
        <v>112</v>
      </c>
      <c r="B322" s="60"/>
      <c r="C322" s="60"/>
      <c r="D322" s="60"/>
      <c r="E322" s="60"/>
      <c r="F322" s="65"/>
      <c r="G322" s="13">
        <v>46029</v>
      </c>
      <c r="H322" s="31" t="s">
        <v>659</v>
      </c>
      <c r="I322" s="5" t="s">
        <v>659</v>
      </c>
      <c r="J322" s="5" t="s">
        <v>659</v>
      </c>
      <c r="K322" s="5" t="s">
        <v>659</v>
      </c>
      <c r="L322" s="5" t="s">
        <v>659</v>
      </c>
      <c r="M322" s="5" t="s">
        <v>659</v>
      </c>
      <c r="N322" s="4" t="s">
        <v>659</v>
      </c>
      <c r="O322" s="5" t="s">
        <v>659</v>
      </c>
      <c r="P322" s="5" t="s">
        <v>659</v>
      </c>
      <c r="Q322" s="4" t="s">
        <v>659</v>
      </c>
      <c r="R322" s="5" t="s">
        <v>659</v>
      </c>
      <c r="S322" s="32" t="s">
        <v>659</v>
      </c>
      <c r="T322" s="31" t="s">
        <v>333</v>
      </c>
      <c r="U322" s="5">
        <v>31.04</v>
      </c>
      <c r="V322" s="5" t="s">
        <v>102</v>
      </c>
      <c r="W322" s="5" t="s">
        <v>333</v>
      </c>
      <c r="X322" s="5">
        <v>43.88</v>
      </c>
      <c r="Y322" s="5" t="s">
        <v>102</v>
      </c>
      <c r="Z322" s="4" t="s">
        <v>343</v>
      </c>
      <c r="AA322" s="5">
        <v>84.55</v>
      </c>
      <c r="AB322" s="5" t="s">
        <v>98</v>
      </c>
      <c r="AC322" s="4" t="s">
        <v>336</v>
      </c>
      <c r="AD322" s="5">
        <v>430.25</v>
      </c>
      <c r="AE322" s="32" t="s">
        <v>327</v>
      </c>
      <c r="AF322" s="31" t="s">
        <v>323</v>
      </c>
      <c r="AG322" s="5">
        <v>34.11</v>
      </c>
      <c r="AH322" s="5">
        <v>34.11</v>
      </c>
      <c r="AI322" s="5">
        <f t="shared" si="5"/>
        <v>68.22</v>
      </c>
      <c r="AJ322" s="5">
        <v>125.19</v>
      </c>
      <c r="AK322" s="38" t="s">
        <v>324</v>
      </c>
      <c r="AL322" s="27"/>
    </row>
    <row r="323" spans="1:38" ht="13.5" customHeight="1" x14ac:dyDescent="0.25">
      <c r="A323" s="3">
        <v>113</v>
      </c>
      <c r="B323" s="60" t="s">
        <v>41</v>
      </c>
      <c r="C323" s="60" t="s">
        <v>86</v>
      </c>
      <c r="D323" s="60" t="s">
        <v>48</v>
      </c>
      <c r="E323" s="60" t="s">
        <v>86</v>
      </c>
      <c r="F323" s="64">
        <v>45957</v>
      </c>
      <c r="G323" s="13">
        <v>46045</v>
      </c>
      <c r="H323" s="31" t="s">
        <v>659</v>
      </c>
      <c r="I323" s="5" t="s">
        <v>659</v>
      </c>
      <c r="J323" s="5" t="s">
        <v>659</v>
      </c>
      <c r="K323" s="5" t="s">
        <v>659</v>
      </c>
      <c r="L323" s="5" t="s">
        <v>659</v>
      </c>
      <c r="M323" s="5" t="s">
        <v>659</v>
      </c>
      <c r="N323" s="5" t="s">
        <v>659</v>
      </c>
      <c r="O323" s="5" t="s">
        <v>659</v>
      </c>
      <c r="P323" s="5" t="s">
        <v>659</v>
      </c>
      <c r="Q323" s="5" t="s">
        <v>659</v>
      </c>
      <c r="R323" s="5" t="s">
        <v>659</v>
      </c>
      <c r="S323" s="32" t="s">
        <v>659</v>
      </c>
      <c r="T323" s="31" t="s">
        <v>1378</v>
      </c>
      <c r="U323" s="5">
        <v>42.58</v>
      </c>
      <c r="V323" s="5" t="s">
        <v>107</v>
      </c>
      <c r="W323" s="5" t="s">
        <v>1378</v>
      </c>
      <c r="X323" s="5">
        <f>U323+51.48</f>
        <v>94.06</v>
      </c>
      <c r="Y323" s="5" t="s">
        <v>107</v>
      </c>
      <c r="Z323" s="5" t="s">
        <v>1378</v>
      </c>
      <c r="AA323" s="5">
        <f>85.16+51.48+41.48</f>
        <v>178.11999999999998</v>
      </c>
      <c r="AB323" s="5" t="s">
        <v>107</v>
      </c>
      <c r="AC323" s="5" t="s">
        <v>1378</v>
      </c>
      <c r="AD323" s="5">
        <f>170.32+51.48+2*41.48</f>
        <v>304.76</v>
      </c>
      <c r="AE323" s="32" t="s">
        <v>107</v>
      </c>
      <c r="AF323" s="35">
        <v>0.34861111111111109</v>
      </c>
      <c r="AG323" s="5">
        <v>25</v>
      </c>
      <c r="AH323" s="5">
        <v>25</v>
      </c>
      <c r="AI323" s="5">
        <v>50</v>
      </c>
      <c r="AJ323" s="5">
        <v>66</v>
      </c>
      <c r="AK323" s="32" t="s">
        <v>283</v>
      </c>
      <c r="AL323" s="27"/>
    </row>
    <row r="324" spans="1:38" ht="13.5" customHeight="1" x14ac:dyDescent="0.25">
      <c r="A324" s="3">
        <v>113</v>
      </c>
      <c r="B324" s="60"/>
      <c r="C324" s="60"/>
      <c r="D324" s="60"/>
      <c r="E324" s="60"/>
      <c r="F324" s="65"/>
      <c r="G324" s="13">
        <v>46049</v>
      </c>
      <c r="H324" s="31" t="s">
        <v>659</v>
      </c>
      <c r="I324" s="5" t="s">
        <v>659</v>
      </c>
      <c r="J324" s="5" t="s">
        <v>659</v>
      </c>
      <c r="K324" s="5" t="s">
        <v>659</v>
      </c>
      <c r="L324" s="5" t="s">
        <v>659</v>
      </c>
      <c r="M324" s="5" t="s">
        <v>659</v>
      </c>
      <c r="N324" s="5" t="s">
        <v>659</v>
      </c>
      <c r="O324" s="5" t="s">
        <v>659</v>
      </c>
      <c r="P324" s="5" t="s">
        <v>659</v>
      </c>
      <c r="Q324" s="5" t="s">
        <v>659</v>
      </c>
      <c r="R324" s="5" t="s">
        <v>659</v>
      </c>
      <c r="S324" s="32" t="s">
        <v>659</v>
      </c>
      <c r="T324" s="31" t="s">
        <v>1377</v>
      </c>
      <c r="U324" s="5">
        <v>41.08</v>
      </c>
      <c r="V324" s="5" t="s">
        <v>107</v>
      </c>
      <c r="W324" s="5" t="s">
        <v>1377</v>
      </c>
      <c r="X324" s="5">
        <f>U324+54.48</f>
        <v>95.56</v>
      </c>
      <c r="Y324" s="5" t="s">
        <v>107</v>
      </c>
      <c r="Z324" s="5" t="s">
        <v>1377</v>
      </c>
      <c r="AA324" s="5">
        <f>82.16+54.48+43.48</f>
        <v>180.11999999999998</v>
      </c>
      <c r="AB324" s="5" t="s">
        <v>107</v>
      </c>
      <c r="AC324" s="5" t="s">
        <v>1374</v>
      </c>
      <c r="AD324" s="5">
        <f>164.32+51.48+2*41.48</f>
        <v>298.76</v>
      </c>
      <c r="AE324" s="32" t="s">
        <v>107</v>
      </c>
      <c r="AF324" s="35">
        <v>0.34861111111111109</v>
      </c>
      <c r="AG324" s="5">
        <v>19</v>
      </c>
      <c r="AH324" s="5">
        <v>19</v>
      </c>
      <c r="AI324" s="5">
        <v>38</v>
      </c>
      <c r="AJ324" s="5">
        <v>54</v>
      </c>
      <c r="AK324" s="32" t="s">
        <v>283</v>
      </c>
      <c r="AL324" s="27"/>
    </row>
    <row r="325" spans="1:38" ht="13.5" customHeight="1" x14ac:dyDescent="0.25">
      <c r="A325" s="3">
        <v>113</v>
      </c>
      <c r="B325" s="60"/>
      <c r="C325" s="60"/>
      <c r="D325" s="60"/>
      <c r="E325" s="60"/>
      <c r="F325" s="65"/>
      <c r="G325" s="13">
        <v>46053</v>
      </c>
      <c r="H325" s="31" t="s">
        <v>659</v>
      </c>
      <c r="I325" s="5" t="s">
        <v>659</v>
      </c>
      <c r="J325" s="5" t="s">
        <v>659</v>
      </c>
      <c r="K325" s="5" t="s">
        <v>659</v>
      </c>
      <c r="L325" s="5" t="s">
        <v>659</v>
      </c>
      <c r="M325" s="5" t="s">
        <v>659</v>
      </c>
      <c r="N325" s="5" t="s">
        <v>659</v>
      </c>
      <c r="O325" s="5" t="s">
        <v>659</v>
      </c>
      <c r="P325" s="5" t="s">
        <v>659</v>
      </c>
      <c r="Q325" s="5" t="s">
        <v>659</v>
      </c>
      <c r="R325" s="5" t="s">
        <v>659</v>
      </c>
      <c r="S325" s="32" t="s">
        <v>659</v>
      </c>
      <c r="T325" s="31" t="s">
        <v>1377</v>
      </c>
      <c r="U325" s="5">
        <v>47.58</v>
      </c>
      <c r="V325" s="5" t="s">
        <v>107</v>
      </c>
      <c r="W325" s="5" t="s">
        <v>1377</v>
      </c>
      <c r="X325" s="5">
        <f>U325+52.98</f>
        <v>100.56</v>
      </c>
      <c r="Y325" s="5" t="s">
        <v>107</v>
      </c>
      <c r="Z325" s="5" t="s">
        <v>1377</v>
      </c>
      <c r="AA325" s="5">
        <f>95.16+52.98+41.98</f>
        <v>190.11999999999998</v>
      </c>
      <c r="AB325" s="5" t="s">
        <v>107</v>
      </c>
      <c r="AC325" s="5" t="s">
        <v>1377</v>
      </c>
      <c r="AD325" s="5">
        <f>190.32+52.98+2*41.98</f>
        <v>327.26</v>
      </c>
      <c r="AE325" s="32" t="s">
        <v>107</v>
      </c>
      <c r="AF325" s="35">
        <v>0.34861111111111109</v>
      </c>
      <c r="AG325" s="5">
        <v>25</v>
      </c>
      <c r="AH325" s="5">
        <v>25</v>
      </c>
      <c r="AI325" s="5">
        <v>50</v>
      </c>
      <c r="AJ325" s="5">
        <v>66</v>
      </c>
      <c r="AK325" s="32" t="s">
        <v>283</v>
      </c>
      <c r="AL325" s="27"/>
    </row>
    <row r="326" spans="1:38" ht="13.5" customHeight="1" x14ac:dyDescent="0.25">
      <c r="A326" s="3">
        <v>114</v>
      </c>
      <c r="B326" s="60" t="s">
        <v>54</v>
      </c>
      <c r="C326" s="60" t="s">
        <v>398</v>
      </c>
      <c r="D326" s="60" t="s">
        <v>41</v>
      </c>
      <c r="E326" s="60" t="s">
        <v>86</v>
      </c>
      <c r="F326" s="64">
        <v>45934</v>
      </c>
      <c r="G326" s="13">
        <v>46022</v>
      </c>
      <c r="H326" s="31" t="s">
        <v>553</v>
      </c>
      <c r="I326" s="5" t="s">
        <v>554</v>
      </c>
      <c r="J326" s="5" t="s">
        <v>304</v>
      </c>
      <c r="K326" s="5" t="s">
        <v>555</v>
      </c>
      <c r="L326" s="5">
        <v>75.97</v>
      </c>
      <c r="M326" s="5" t="s">
        <v>304</v>
      </c>
      <c r="N326" s="5" t="s">
        <v>659</v>
      </c>
      <c r="O326" s="5" t="s">
        <v>659</v>
      </c>
      <c r="P326" s="5" t="s">
        <v>659</v>
      </c>
      <c r="Q326" s="5" t="s">
        <v>556</v>
      </c>
      <c r="R326" s="5" t="s">
        <v>533</v>
      </c>
      <c r="S326" s="32" t="s">
        <v>304</v>
      </c>
      <c r="T326" s="31" t="s">
        <v>553</v>
      </c>
      <c r="U326" s="5" t="s">
        <v>554</v>
      </c>
      <c r="V326" s="5" t="s">
        <v>304</v>
      </c>
      <c r="W326" s="5" t="s">
        <v>557</v>
      </c>
      <c r="X326" s="5">
        <v>172.97</v>
      </c>
      <c r="Y326" s="5" t="s">
        <v>304</v>
      </c>
      <c r="Z326" s="5" t="s">
        <v>556</v>
      </c>
      <c r="AA326" s="5">
        <v>177.94</v>
      </c>
      <c r="AB326" s="5" t="s">
        <v>304</v>
      </c>
      <c r="AC326" s="5" t="s">
        <v>556</v>
      </c>
      <c r="AD326" s="5" t="s">
        <v>533</v>
      </c>
      <c r="AE326" s="32" t="s">
        <v>304</v>
      </c>
      <c r="AF326" s="31" t="s">
        <v>516</v>
      </c>
      <c r="AG326" s="5">
        <v>85</v>
      </c>
      <c r="AH326" s="5">
        <v>85</v>
      </c>
      <c r="AI326" s="5">
        <v>170</v>
      </c>
      <c r="AJ326" s="5">
        <v>254</v>
      </c>
      <c r="AK326" s="32" t="s">
        <v>451</v>
      </c>
      <c r="AL326" s="27"/>
    </row>
    <row r="327" spans="1:38" ht="13.5" customHeight="1" x14ac:dyDescent="0.25">
      <c r="A327" s="3">
        <v>114</v>
      </c>
      <c r="B327" s="60"/>
      <c r="C327" s="60"/>
      <c r="D327" s="60"/>
      <c r="E327" s="60"/>
      <c r="F327" s="65"/>
      <c r="G327" s="13">
        <v>46026</v>
      </c>
      <c r="H327" s="31" t="s">
        <v>659</v>
      </c>
      <c r="I327" s="5" t="s">
        <v>659</v>
      </c>
      <c r="J327" s="5" t="s">
        <v>659</v>
      </c>
      <c r="K327" s="5" t="s">
        <v>559</v>
      </c>
      <c r="L327" s="5">
        <v>173</v>
      </c>
      <c r="M327" s="5" t="s">
        <v>304</v>
      </c>
      <c r="N327" s="5" t="s">
        <v>659</v>
      </c>
      <c r="O327" s="5" t="s">
        <v>659</v>
      </c>
      <c r="P327" s="5" t="s">
        <v>659</v>
      </c>
      <c r="Q327" s="5" t="s">
        <v>560</v>
      </c>
      <c r="R327" s="5" t="s">
        <v>561</v>
      </c>
      <c r="S327" s="32" t="s">
        <v>304</v>
      </c>
      <c r="T327" s="31" t="s">
        <v>558</v>
      </c>
      <c r="U327" s="5">
        <v>77.989999999999995</v>
      </c>
      <c r="V327" s="5" t="s">
        <v>304</v>
      </c>
      <c r="W327" s="5" t="s">
        <v>562</v>
      </c>
      <c r="X327" s="5">
        <v>197.97</v>
      </c>
      <c r="Y327" s="5" t="s">
        <v>304</v>
      </c>
      <c r="Z327" s="5" t="s">
        <v>558</v>
      </c>
      <c r="AA327" s="5">
        <v>143.97999999999999</v>
      </c>
      <c r="AB327" s="5" t="s">
        <v>304</v>
      </c>
      <c r="AC327" s="5" t="s">
        <v>560</v>
      </c>
      <c r="AD327" s="5" t="s">
        <v>561</v>
      </c>
      <c r="AE327" s="32" t="s">
        <v>304</v>
      </c>
      <c r="AF327" s="31" t="s">
        <v>516</v>
      </c>
      <c r="AG327" s="5">
        <v>199</v>
      </c>
      <c r="AH327" s="5">
        <v>199</v>
      </c>
      <c r="AI327" s="5">
        <v>398</v>
      </c>
      <c r="AJ327" s="5">
        <v>596</v>
      </c>
      <c r="AK327" s="32" t="s">
        <v>451</v>
      </c>
      <c r="AL327" s="27"/>
    </row>
    <row r="328" spans="1:38" ht="13.5" customHeight="1" x14ac:dyDescent="0.25">
      <c r="A328" s="3">
        <v>114</v>
      </c>
      <c r="B328" s="60"/>
      <c r="C328" s="60"/>
      <c r="D328" s="60"/>
      <c r="E328" s="60"/>
      <c r="F328" s="65"/>
      <c r="G328" s="13">
        <v>46030</v>
      </c>
      <c r="H328" s="31" t="s">
        <v>560</v>
      </c>
      <c r="I328" s="5" t="s">
        <v>563</v>
      </c>
      <c r="J328" s="5" t="s">
        <v>304</v>
      </c>
      <c r="K328" s="5" t="s">
        <v>659</v>
      </c>
      <c r="L328" s="5" t="s">
        <v>659</v>
      </c>
      <c r="M328" s="5" t="s">
        <v>659</v>
      </c>
      <c r="N328" s="5" t="s">
        <v>659</v>
      </c>
      <c r="O328" s="5" t="s">
        <v>659</v>
      </c>
      <c r="P328" s="5" t="s">
        <v>659</v>
      </c>
      <c r="Q328" s="5" t="s">
        <v>507</v>
      </c>
      <c r="R328" s="5" t="s">
        <v>564</v>
      </c>
      <c r="S328" s="32" t="s">
        <v>304</v>
      </c>
      <c r="T328" s="31" t="s">
        <v>560</v>
      </c>
      <c r="U328" s="5" t="s">
        <v>563</v>
      </c>
      <c r="V328" s="5" t="s">
        <v>304</v>
      </c>
      <c r="W328" s="5" t="s">
        <v>557</v>
      </c>
      <c r="X328" s="5">
        <v>73.97</v>
      </c>
      <c r="Y328" s="5" t="s">
        <v>304</v>
      </c>
      <c r="Z328" s="5" t="s">
        <v>560</v>
      </c>
      <c r="AA328" s="5">
        <v>129.97999999999999</v>
      </c>
      <c r="AB328" s="5" t="s">
        <v>304</v>
      </c>
      <c r="AC328" s="5" t="s">
        <v>507</v>
      </c>
      <c r="AD328" s="5" t="s">
        <v>564</v>
      </c>
      <c r="AE328" s="32" t="s">
        <v>304</v>
      </c>
      <c r="AF328" s="31" t="s">
        <v>516</v>
      </c>
      <c r="AG328" s="5">
        <v>69</v>
      </c>
      <c r="AH328" s="5">
        <v>69</v>
      </c>
      <c r="AI328" s="5">
        <v>138</v>
      </c>
      <c r="AJ328" s="5">
        <v>206</v>
      </c>
      <c r="AK328" s="32" t="s">
        <v>451</v>
      </c>
      <c r="AL328" s="27"/>
    </row>
    <row r="329" spans="1:38" ht="13.5" customHeight="1" x14ac:dyDescent="0.25">
      <c r="A329" s="3">
        <v>115</v>
      </c>
      <c r="B329" s="60" t="s">
        <v>41</v>
      </c>
      <c r="C329" s="60" t="s">
        <v>86</v>
      </c>
      <c r="D329" s="60" t="s">
        <v>21</v>
      </c>
      <c r="E329" s="60" t="s">
        <v>1171</v>
      </c>
      <c r="F329" s="64">
        <v>45957</v>
      </c>
      <c r="G329" s="13">
        <v>45680</v>
      </c>
      <c r="H329" s="31" t="s">
        <v>659</v>
      </c>
      <c r="I329" s="5" t="s">
        <v>659</v>
      </c>
      <c r="J329" s="5" t="s">
        <v>659</v>
      </c>
      <c r="K329" s="5" t="s">
        <v>659</v>
      </c>
      <c r="L329" s="5" t="s">
        <v>659</v>
      </c>
      <c r="M329" s="5" t="s">
        <v>659</v>
      </c>
      <c r="N329" s="5" t="s">
        <v>659</v>
      </c>
      <c r="O329" s="5" t="s">
        <v>659</v>
      </c>
      <c r="P329" s="5" t="s">
        <v>659</v>
      </c>
      <c r="Q329" s="15" t="s">
        <v>1494</v>
      </c>
      <c r="R329" s="5">
        <v>548.91999999999996</v>
      </c>
      <c r="S329" s="32" t="s">
        <v>1479</v>
      </c>
      <c r="T329" s="33" t="s">
        <v>1495</v>
      </c>
      <c r="U329" s="5">
        <v>36.04</v>
      </c>
      <c r="V329" s="5" t="s">
        <v>288</v>
      </c>
      <c r="W329" s="15" t="s">
        <v>1495</v>
      </c>
      <c r="X329" s="5">
        <v>72.489999999999995</v>
      </c>
      <c r="Y329" s="5" t="s">
        <v>288</v>
      </c>
      <c r="Z329" s="15" t="s">
        <v>1481</v>
      </c>
      <c r="AA329" s="15">
        <v>158.97</v>
      </c>
      <c r="AB329" s="5" t="s">
        <v>98</v>
      </c>
      <c r="AC329" s="15" t="s">
        <v>1493</v>
      </c>
      <c r="AD329" s="15">
        <v>597.03</v>
      </c>
      <c r="AE329" s="32" t="s">
        <v>95</v>
      </c>
      <c r="AF329" s="35">
        <v>0.3263888888888889</v>
      </c>
      <c r="AG329" s="5">
        <v>94.99</v>
      </c>
      <c r="AH329" s="5">
        <v>94.99</v>
      </c>
      <c r="AI329" s="5">
        <v>189.98</v>
      </c>
      <c r="AJ329" s="5">
        <v>245.98</v>
      </c>
      <c r="AK329" s="32" t="s">
        <v>694</v>
      </c>
      <c r="AL329" s="27"/>
    </row>
    <row r="330" spans="1:38" ht="13.5" customHeight="1" x14ac:dyDescent="0.25">
      <c r="A330" s="3">
        <v>115</v>
      </c>
      <c r="B330" s="60"/>
      <c r="C330" s="60"/>
      <c r="D330" s="60"/>
      <c r="E330" s="60"/>
      <c r="F330" s="65"/>
      <c r="G330" s="13">
        <v>45684</v>
      </c>
      <c r="H330" s="33" t="s">
        <v>1496</v>
      </c>
      <c r="I330" s="5">
        <v>66.989999999999995</v>
      </c>
      <c r="J330" s="5" t="s">
        <v>88</v>
      </c>
      <c r="K330" s="15" t="s">
        <v>1496</v>
      </c>
      <c r="L330" s="15">
        <v>109.48</v>
      </c>
      <c r="M330" s="5" t="s">
        <v>88</v>
      </c>
      <c r="N330" s="15">
        <v>0</v>
      </c>
      <c r="O330" s="15" t="s">
        <v>659</v>
      </c>
      <c r="P330" s="5" t="s">
        <v>659</v>
      </c>
      <c r="Q330" s="5" t="s">
        <v>659</v>
      </c>
      <c r="R330" s="5" t="s">
        <v>659</v>
      </c>
      <c r="S330" s="32" t="s">
        <v>659</v>
      </c>
      <c r="T330" s="33" t="s">
        <v>1496</v>
      </c>
      <c r="U330" s="5">
        <v>89.99</v>
      </c>
      <c r="V330" s="5" t="s">
        <v>88</v>
      </c>
      <c r="W330" s="15" t="s">
        <v>1497</v>
      </c>
      <c r="X330" s="5">
        <v>103.48</v>
      </c>
      <c r="Y330" s="5" t="s">
        <v>111</v>
      </c>
      <c r="Z330" s="15" t="s">
        <v>1485</v>
      </c>
      <c r="AA330" s="15">
        <v>303.97000000000003</v>
      </c>
      <c r="AB330" s="5" t="s">
        <v>98</v>
      </c>
      <c r="AC330" s="15" t="s">
        <v>1493</v>
      </c>
      <c r="AD330" s="15">
        <v>597.03</v>
      </c>
      <c r="AE330" s="32" t="s">
        <v>95</v>
      </c>
      <c r="AF330" s="35">
        <v>0.3263888888888889</v>
      </c>
      <c r="AG330" s="5">
        <v>101.99</v>
      </c>
      <c r="AH330" s="5">
        <v>101.99</v>
      </c>
      <c r="AI330" s="5">
        <v>203.98</v>
      </c>
      <c r="AJ330" s="5">
        <v>245.98</v>
      </c>
      <c r="AK330" s="32" t="s">
        <v>694</v>
      </c>
      <c r="AL330" s="27"/>
    </row>
    <row r="331" spans="1:38" ht="13.5" customHeight="1" x14ac:dyDescent="0.25">
      <c r="A331" s="3">
        <v>115</v>
      </c>
      <c r="B331" s="60"/>
      <c r="C331" s="60"/>
      <c r="D331" s="60"/>
      <c r="E331" s="60"/>
      <c r="F331" s="65"/>
      <c r="G331" s="13">
        <v>45688</v>
      </c>
      <c r="H331" s="31" t="s">
        <v>659</v>
      </c>
      <c r="I331" s="5" t="s">
        <v>659</v>
      </c>
      <c r="J331" s="5" t="s">
        <v>659</v>
      </c>
      <c r="K331" s="5" t="s">
        <v>659</v>
      </c>
      <c r="L331" s="5" t="s">
        <v>659</v>
      </c>
      <c r="M331" s="5" t="s">
        <v>659</v>
      </c>
      <c r="N331" s="5" t="s">
        <v>659</v>
      </c>
      <c r="O331" s="5" t="s">
        <v>659</v>
      </c>
      <c r="P331" s="5" t="s">
        <v>659</v>
      </c>
      <c r="Q331" s="5" t="s">
        <v>659</v>
      </c>
      <c r="R331" s="5" t="s">
        <v>659</v>
      </c>
      <c r="S331" s="32" t="s">
        <v>659</v>
      </c>
      <c r="T331" s="33" t="s">
        <v>1498</v>
      </c>
      <c r="U331" s="5">
        <v>61.54</v>
      </c>
      <c r="V331" s="5" t="s">
        <v>107</v>
      </c>
      <c r="W331" s="15" t="s">
        <v>1498</v>
      </c>
      <c r="X331" s="5">
        <v>141.18</v>
      </c>
      <c r="Y331" s="5" t="s">
        <v>107</v>
      </c>
      <c r="Z331" s="15" t="s">
        <v>1485</v>
      </c>
      <c r="AA331" s="15">
        <v>303.97000000000003</v>
      </c>
      <c r="AB331" s="5" t="s">
        <v>98</v>
      </c>
      <c r="AC331" s="15" t="s">
        <v>1493</v>
      </c>
      <c r="AD331" s="15">
        <v>597.03</v>
      </c>
      <c r="AE331" s="32" t="s">
        <v>95</v>
      </c>
      <c r="AF331" s="35">
        <v>0.3263888888888889</v>
      </c>
      <c r="AG331" s="5">
        <v>98.99</v>
      </c>
      <c r="AH331" s="5">
        <v>98.99</v>
      </c>
      <c r="AI331" s="5">
        <v>197.98</v>
      </c>
      <c r="AJ331" s="5">
        <v>239.98</v>
      </c>
      <c r="AK331" s="32" t="s">
        <v>694</v>
      </c>
      <c r="AL331" s="27"/>
    </row>
    <row r="332" spans="1:38" ht="13.5" customHeight="1" x14ac:dyDescent="0.25">
      <c r="A332" s="3">
        <v>116</v>
      </c>
      <c r="B332" s="62" t="s">
        <v>18</v>
      </c>
      <c r="C332" s="62" t="s">
        <v>899</v>
      </c>
      <c r="D332" s="62" t="s">
        <v>48</v>
      </c>
      <c r="E332" s="62" t="s">
        <v>86</v>
      </c>
      <c r="F332" s="66">
        <v>45942</v>
      </c>
      <c r="G332" s="26">
        <v>46030</v>
      </c>
      <c r="H332" s="33" t="s">
        <v>659</v>
      </c>
      <c r="I332" s="15" t="s">
        <v>659</v>
      </c>
      <c r="J332" s="15" t="s">
        <v>659</v>
      </c>
      <c r="K332" s="15" t="s">
        <v>659</v>
      </c>
      <c r="L332" s="15" t="s">
        <v>659</v>
      </c>
      <c r="M332" s="15" t="s">
        <v>659</v>
      </c>
      <c r="N332" s="15" t="s">
        <v>659</v>
      </c>
      <c r="O332" s="15" t="s">
        <v>659</v>
      </c>
      <c r="P332" s="15" t="s">
        <v>659</v>
      </c>
      <c r="Q332" s="15" t="s">
        <v>659</v>
      </c>
      <c r="R332" s="15" t="s">
        <v>659</v>
      </c>
      <c r="S332" s="34" t="s">
        <v>659</v>
      </c>
      <c r="T332" s="33" t="s">
        <v>393</v>
      </c>
      <c r="U332" s="15">
        <v>31.886000000000003</v>
      </c>
      <c r="V332" s="15" t="s">
        <v>374</v>
      </c>
      <c r="W332" s="15" t="s">
        <v>393</v>
      </c>
      <c r="X332" s="15">
        <v>72.760000000000005</v>
      </c>
      <c r="Y332" s="15" t="s">
        <v>374</v>
      </c>
      <c r="Z332" s="15" t="s">
        <v>393</v>
      </c>
      <c r="AA332" s="15">
        <v>113.95500000000001</v>
      </c>
      <c r="AB332" s="15" t="s">
        <v>374</v>
      </c>
      <c r="AC332" s="15" t="s">
        <v>393</v>
      </c>
      <c r="AD332" s="15">
        <v>217.21</v>
      </c>
      <c r="AE332" s="34" t="s">
        <v>374</v>
      </c>
      <c r="AF332" s="33" t="s">
        <v>394</v>
      </c>
      <c r="AG332" s="15">
        <v>124.8</v>
      </c>
      <c r="AH332" s="15">
        <v>124.8</v>
      </c>
      <c r="AI332" s="15">
        <v>249.6</v>
      </c>
      <c r="AJ332" s="15">
        <v>364</v>
      </c>
      <c r="AK332" s="32" t="s">
        <v>351</v>
      </c>
      <c r="AL332" s="27" t="s">
        <v>2147</v>
      </c>
    </row>
    <row r="333" spans="1:38" ht="13.5" customHeight="1" x14ac:dyDescent="0.25">
      <c r="A333" s="3">
        <v>116</v>
      </c>
      <c r="B333" s="62"/>
      <c r="C333" s="62"/>
      <c r="D333" s="62"/>
      <c r="E333" s="62"/>
      <c r="F333" s="67"/>
      <c r="G333" s="26">
        <v>46034</v>
      </c>
      <c r="H333" s="33" t="s">
        <v>659</v>
      </c>
      <c r="I333" s="15" t="s">
        <v>659</v>
      </c>
      <c r="J333" s="15" t="s">
        <v>659</v>
      </c>
      <c r="K333" s="15" t="s">
        <v>659</v>
      </c>
      <c r="L333" s="15" t="s">
        <v>659</v>
      </c>
      <c r="M333" s="15" t="s">
        <v>659</v>
      </c>
      <c r="N333" s="15" t="s">
        <v>659</v>
      </c>
      <c r="O333" s="15" t="s">
        <v>659</v>
      </c>
      <c r="P333" s="15" t="s">
        <v>659</v>
      </c>
      <c r="Q333" s="15" t="s">
        <v>659</v>
      </c>
      <c r="R333" s="15" t="s">
        <v>659</v>
      </c>
      <c r="S333" s="34" t="s">
        <v>659</v>
      </c>
      <c r="T333" s="33" t="s">
        <v>396</v>
      </c>
      <c r="U333" s="15">
        <v>38.894500000000001</v>
      </c>
      <c r="V333" s="15" t="s">
        <v>374</v>
      </c>
      <c r="W333" s="15" t="s">
        <v>396</v>
      </c>
      <c r="X333" s="15">
        <v>79.768500000000003</v>
      </c>
      <c r="Y333" s="15" t="s">
        <v>374</v>
      </c>
      <c r="Z333" s="15" t="s">
        <v>396</v>
      </c>
      <c r="AA333" s="15">
        <v>127.97200000000001</v>
      </c>
      <c r="AB333" s="15" t="s">
        <v>374</v>
      </c>
      <c r="AC333" s="15" t="s">
        <v>396</v>
      </c>
      <c r="AD333" s="15">
        <v>246.20700000000002</v>
      </c>
      <c r="AE333" s="34" t="s">
        <v>374</v>
      </c>
      <c r="AF333" s="33" t="s">
        <v>397</v>
      </c>
      <c r="AG333" s="15">
        <v>92</v>
      </c>
      <c r="AH333" s="15">
        <v>92</v>
      </c>
      <c r="AI333" s="15">
        <v>184</v>
      </c>
      <c r="AJ333" s="15">
        <v>286</v>
      </c>
      <c r="AK333" s="32" t="s">
        <v>351</v>
      </c>
      <c r="AL333" s="27"/>
    </row>
    <row r="334" spans="1:38" ht="13.5" customHeight="1" x14ac:dyDescent="0.25">
      <c r="A334" s="3">
        <v>116</v>
      </c>
      <c r="B334" s="62"/>
      <c r="C334" s="62"/>
      <c r="D334" s="62"/>
      <c r="E334" s="62"/>
      <c r="F334" s="67"/>
      <c r="G334" s="26">
        <v>46038</v>
      </c>
      <c r="H334" s="33" t="s">
        <v>659</v>
      </c>
      <c r="I334" s="15" t="s">
        <v>659</v>
      </c>
      <c r="J334" s="15" t="s">
        <v>659</v>
      </c>
      <c r="K334" s="15" t="s">
        <v>659</v>
      </c>
      <c r="L334" s="15" t="s">
        <v>659</v>
      </c>
      <c r="M334" s="15" t="s">
        <v>659</v>
      </c>
      <c r="N334" s="15" t="s">
        <v>659</v>
      </c>
      <c r="O334" s="15" t="s">
        <v>659</v>
      </c>
      <c r="P334" s="15" t="s">
        <v>659</v>
      </c>
      <c r="Q334" s="15" t="s">
        <v>659</v>
      </c>
      <c r="R334" s="15" t="s">
        <v>659</v>
      </c>
      <c r="S334" s="34" t="s">
        <v>659</v>
      </c>
      <c r="T334" s="33" t="s">
        <v>393</v>
      </c>
      <c r="U334" s="15">
        <v>33.009500000000003</v>
      </c>
      <c r="V334" s="15" t="s">
        <v>374</v>
      </c>
      <c r="W334" s="15" t="s">
        <v>393</v>
      </c>
      <c r="X334" s="15">
        <v>73.883499999999998</v>
      </c>
      <c r="Y334" s="15" t="s">
        <v>374</v>
      </c>
      <c r="Z334" s="15" t="s">
        <v>393</v>
      </c>
      <c r="AA334" s="15">
        <v>116.202</v>
      </c>
      <c r="AB334" s="15" t="s">
        <v>374</v>
      </c>
      <c r="AC334" s="15" t="s">
        <v>393</v>
      </c>
      <c r="AD334" s="15">
        <v>222.02500000000001</v>
      </c>
      <c r="AE334" s="34" t="s">
        <v>374</v>
      </c>
      <c r="AF334" s="33" t="s">
        <v>397</v>
      </c>
      <c r="AG334" s="15">
        <v>137</v>
      </c>
      <c r="AH334" s="15">
        <v>137</v>
      </c>
      <c r="AI334" s="15">
        <v>274</v>
      </c>
      <c r="AJ334" s="15">
        <v>402</v>
      </c>
      <c r="AK334" s="32" t="s">
        <v>351</v>
      </c>
      <c r="AL334" s="27"/>
    </row>
    <row r="335" spans="1:38" ht="13.5" customHeight="1" x14ac:dyDescent="0.25">
      <c r="A335" s="3">
        <v>117</v>
      </c>
      <c r="B335" s="60" t="s">
        <v>23</v>
      </c>
      <c r="C335" s="60" t="s">
        <v>188</v>
      </c>
      <c r="D335" s="60" t="s">
        <v>189</v>
      </c>
      <c r="E335" s="60" t="s">
        <v>182</v>
      </c>
      <c r="F335" s="64">
        <v>45936</v>
      </c>
      <c r="G335" s="13">
        <v>46024</v>
      </c>
      <c r="H335" s="31" t="s">
        <v>659</v>
      </c>
      <c r="I335" s="5" t="s">
        <v>659</v>
      </c>
      <c r="J335" s="5" t="s">
        <v>659</v>
      </c>
      <c r="K335" s="5" t="s">
        <v>659</v>
      </c>
      <c r="L335" s="5" t="s">
        <v>659</v>
      </c>
      <c r="M335" s="5" t="s">
        <v>659</v>
      </c>
      <c r="N335" s="5" t="s">
        <v>659</v>
      </c>
      <c r="O335" s="5" t="s">
        <v>659</v>
      </c>
      <c r="P335" s="5" t="s">
        <v>659</v>
      </c>
      <c r="Q335" s="5" t="s">
        <v>659</v>
      </c>
      <c r="R335" s="5" t="s">
        <v>659</v>
      </c>
      <c r="S335" s="32" t="s">
        <v>659</v>
      </c>
      <c r="T335" s="31" t="s">
        <v>1117</v>
      </c>
      <c r="U335" s="5">
        <v>22</v>
      </c>
      <c r="V335" s="5" t="s">
        <v>184</v>
      </c>
      <c r="W335" s="5" t="s">
        <v>1117</v>
      </c>
      <c r="X335" s="5">
        <v>63</v>
      </c>
      <c r="Y335" s="5" t="s">
        <v>184</v>
      </c>
      <c r="Z335" s="5" t="s">
        <v>1117</v>
      </c>
      <c r="AA335" s="5">
        <v>93</v>
      </c>
      <c r="AB335" s="5" t="s">
        <v>184</v>
      </c>
      <c r="AC335" s="5" t="s">
        <v>1117</v>
      </c>
      <c r="AD335" s="5">
        <v>239</v>
      </c>
      <c r="AE335" s="32" t="s">
        <v>184</v>
      </c>
      <c r="AF335" s="31" t="s">
        <v>1043</v>
      </c>
      <c r="AG335" s="5">
        <v>50.5</v>
      </c>
      <c r="AH335" s="5">
        <v>50.5</v>
      </c>
      <c r="AI335" s="5">
        <v>101</v>
      </c>
      <c r="AJ335" s="5">
        <v>178</v>
      </c>
      <c r="AK335" s="32" t="s">
        <v>1114</v>
      </c>
      <c r="AL335" s="27" t="s">
        <v>1116</v>
      </c>
    </row>
    <row r="336" spans="1:38" ht="13.5" customHeight="1" x14ac:dyDescent="0.25">
      <c r="A336" s="3">
        <v>117</v>
      </c>
      <c r="B336" s="60"/>
      <c r="C336" s="60"/>
      <c r="D336" s="60"/>
      <c r="E336" s="60"/>
      <c r="F336" s="65"/>
      <c r="G336" s="13">
        <v>46028</v>
      </c>
      <c r="H336" s="31" t="s">
        <v>659</v>
      </c>
      <c r="I336" s="5" t="s">
        <v>659</v>
      </c>
      <c r="J336" s="5" t="s">
        <v>659</v>
      </c>
      <c r="K336" s="5" t="s">
        <v>659</v>
      </c>
      <c r="L336" s="5" t="s">
        <v>659</v>
      </c>
      <c r="M336" s="5" t="s">
        <v>659</v>
      </c>
      <c r="N336" s="5" t="s">
        <v>659</v>
      </c>
      <c r="O336" s="5" t="s">
        <v>659</v>
      </c>
      <c r="P336" s="5" t="s">
        <v>659</v>
      </c>
      <c r="Q336" s="5" t="s">
        <v>659</v>
      </c>
      <c r="R336" s="5" t="s">
        <v>659</v>
      </c>
      <c r="S336" s="32" t="s">
        <v>659</v>
      </c>
      <c r="T336" s="31" t="s">
        <v>1115</v>
      </c>
      <c r="U336" s="5">
        <v>31</v>
      </c>
      <c r="V336" s="5" t="s">
        <v>184</v>
      </c>
      <c r="W336" s="5" t="s">
        <v>1115</v>
      </c>
      <c r="X336" s="5">
        <v>31</v>
      </c>
      <c r="Y336" s="5" t="s">
        <v>184</v>
      </c>
      <c r="Z336" s="5" t="s">
        <v>1115</v>
      </c>
      <c r="AA336" s="5">
        <v>90</v>
      </c>
      <c r="AB336" s="5" t="s">
        <v>184</v>
      </c>
      <c r="AC336" s="5" t="s">
        <v>1115</v>
      </c>
      <c r="AD336" s="5">
        <v>232</v>
      </c>
      <c r="AE336" s="32" t="s">
        <v>184</v>
      </c>
      <c r="AF336" s="31" t="s">
        <v>1043</v>
      </c>
      <c r="AG336" s="5">
        <v>50.5</v>
      </c>
      <c r="AH336" s="5">
        <v>50.5</v>
      </c>
      <c r="AI336" s="5">
        <v>101</v>
      </c>
      <c r="AJ336" s="5">
        <v>178</v>
      </c>
      <c r="AK336" s="32" t="s">
        <v>1114</v>
      </c>
      <c r="AL336" s="27" t="s">
        <v>1116</v>
      </c>
    </row>
    <row r="337" spans="1:38" ht="13.5" customHeight="1" x14ac:dyDescent="0.25">
      <c r="A337" s="3">
        <v>117</v>
      </c>
      <c r="B337" s="60"/>
      <c r="C337" s="60"/>
      <c r="D337" s="60"/>
      <c r="E337" s="60"/>
      <c r="F337" s="65"/>
      <c r="G337" s="13">
        <v>46032</v>
      </c>
      <c r="H337" s="31" t="s">
        <v>1111</v>
      </c>
      <c r="I337" s="5">
        <v>68</v>
      </c>
      <c r="J337" s="5" t="s">
        <v>184</v>
      </c>
      <c r="K337" s="5" t="s">
        <v>1111</v>
      </c>
      <c r="L337" s="5">
        <v>68</v>
      </c>
      <c r="M337" s="5" t="s">
        <v>184</v>
      </c>
      <c r="N337" s="5" t="s">
        <v>1111</v>
      </c>
      <c r="O337" s="5">
        <v>124</v>
      </c>
      <c r="P337" s="5" t="s">
        <v>184</v>
      </c>
      <c r="Q337" s="5" t="s">
        <v>1111</v>
      </c>
      <c r="R337" s="5">
        <v>372</v>
      </c>
      <c r="S337" s="32" t="s">
        <v>184</v>
      </c>
      <c r="T337" s="31" t="s">
        <v>115</v>
      </c>
      <c r="U337" s="5" t="s">
        <v>115</v>
      </c>
      <c r="V337" s="5" t="s">
        <v>115</v>
      </c>
      <c r="W337" s="5" t="s">
        <v>115</v>
      </c>
      <c r="X337" s="5" t="s">
        <v>115</v>
      </c>
      <c r="Y337" s="5" t="s">
        <v>115</v>
      </c>
      <c r="Z337" s="5" t="s">
        <v>115</v>
      </c>
      <c r="AA337" s="5" t="s">
        <v>115</v>
      </c>
      <c r="AB337" s="5" t="s">
        <v>115</v>
      </c>
      <c r="AC337" s="5" t="s">
        <v>115</v>
      </c>
      <c r="AD337" s="5" t="s">
        <v>115</v>
      </c>
      <c r="AE337" s="32" t="s">
        <v>115</v>
      </c>
      <c r="AF337" s="31" t="s">
        <v>1043</v>
      </c>
      <c r="AG337" s="5">
        <v>50.5</v>
      </c>
      <c r="AH337" s="5">
        <v>50.5</v>
      </c>
      <c r="AI337" s="5">
        <v>101</v>
      </c>
      <c r="AJ337" s="5">
        <v>178</v>
      </c>
      <c r="AK337" s="32" t="s">
        <v>1114</v>
      </c>
      <c r="AL337" s="27" t="s">
        <v>1718</v>
      </c>
    </row>
    <row r="338" spans="1:38" ht="13.5" customHeight="1" x14ac:dyDescent="0.25">
      <c r="A338" s="3">
        <v>118</v>
      </c>
      <c r="B338" s="60" t="s">
        <v>49</v>
      </c>
      <c r="C338" s="60" t="s">
        <v>86</v>
      </c>
      <c r="D338" s="60" t="s">
        <v>55</v>
      </c>
      <c r="E338" s="60" t="s">
        <v>86</v>
      </c>
      <c r="F338" s="64">
        <v>45963</v>
      </c>
      <c r="G338" s="13">
        <v>46051</v>
      </c>
      <c r="H338" s="31" t="s">
        <v>659</v>
      </c>
      <c r="I338" s="5" t="s">
        <v>659</v>
      </c>
      <c r="J338" s="5" t="s">
        <v>659</v>
      </c>
      <c r="K338" s="5" t="s">
        <v>659</v>
      </c>
      <c r="L338" s="5" t="s">
        <v>659</v>
      </c>
      <c r="M338" s="5" t="s">
        <v>659</v>
      </c>
      <c r="N338" s="5" t="s">
        <v>659</v>
      </c>
      <c r="O338" s="5" t="s">
        <v>659</v>
      </c>
      <c r="P338" s="5" t="s">
        <v>659</v>
      </c>
      <c r="Q338" s="5" t="s">
        <v>659</v>
      </c>
      <c r="R338" s="5" t="s">
        <v>659</v>
      </c>
      <c r="S338" s="32" t="s">
        <v>659</v>
      </c>
      <c r="T338" s="31" t="s">
        <v>1448</v>
      </c>
      <c r="U338" s="5">
        <v>51.99</v>
      </c>
      <c r="V338" s="5" t="s">
        <v>446</v>
      </c>
      <c r="W338" s="5" t="s">
        <v>1448</v>
      </c>
      <c r="X338" s="5">
        <v>75.98</v>
      </c>
      <c r="Y338" s="5" t="s">
        <v>418</v>
      </c>
      <c r="Z338" s="5" t="s">
        <v>1448</v>
      </c>
      <c r="AA338" s="5">
        <v>139.29</v>
      </c>
      <c r="AB338" s="5" t="s">
        <v>446</v>
      </c>
      <c r="AC338" s="5" t="s">
        <v>1448</v>
      </c>
      <c r="AD338" s="5">
        <v>282.33999999999997</v>
      </c>
      <c r="AE338" s="32" t="s">
        <v>380</v>
      </c>
      <c r="AF338" s="31" t="s">
        <v>115</v>
      </c>
      <c r="AG338" s="5" t="s">
        <v>115</v>
      </c>
      <c r="AH338" s="5" t="s">
        <v>115</v>
      </c>
      <c r="AI338" s="5" t="s">
        <v>115</v>
      </c>
      <c r="AJ338" s="5" t="s">
        <v>115</v>
      </c>
      <c r="AK338" s="32" t="s">
        <v>115</v>
      </c>
      <c r="AL338" s="27" t="s">
        <v>1455</v>
      </c>
    </row>
    <row r="339" spans="1:38" ht="13.5" customHeight="1" x14ac:dyDescent="0.25">
      <c r="A339" s="3">
        <v>118</v>
      </c>
      <c r="B339" s="60"/>
      <c r="C339" s="60"/>
      <c r="D339" s="60"/>
      <c r="E339" s="60"/>
      <c r="F339" s="65"/>
      <c r="G339" s="13">
        <v>46055</v>
      </c>
      <c r="H339" s="31" t="s">
        <v>659</v>
      </c>
      <c r="I339" s="5" t="s">
        <v>659</v>
      </c>
      <c r="J339" s="5" t="s">
        <v>659</v>
      </c>
      <c r="K339" s="5" t="s">
        <v>659</v>
      </c>
      <c r="L339" s="5" t="s">
        <v>659</v>
      </c>
      <c r="M339" s="5" t="s">
        <v>659</v>
      </c>
      <c r="N339" s="5" t="s">
        <v>659</v>
      </c>
      <c r="O339" s="5" t="s">
        <v>659</v>
      </c>
      <c r="P339" s="5" t="s">
        <v>659</v>
      </c>
      <c r="Q339" s="5" t="s">
        <v>659</v>
      </c>
      <c r="R339" s="5" t="s">
        <v>659</v>
      </c>
      <c r="S339" s="32" t="s">
        <v>659</v>
      </c>
      <c r="T339" s="31" t="s">
        <v>1456</v>
      </c>
      <c r="U339" s="5">
        <v>35.19</v>
      </c>
      <c r="V339" s="5" t="s">
        <v>380</v>
      </c>
      <c r="W339" s="5" t="s">
        <v>1456</v>
      </c>
      <c r="X339" s="5">
        <v>60.98</v>
      </c>
      <c r="Y339" s="5" t="s">
        <v>418</v>
      </c>
      <c r="Z339" s="5" t="s">
        <v>1456</v>
      </c>
      <c r="AA339" s="5">
        <v>96.77</v>
      </c>
      <c r="AB339" s="5" t="s">
        <v>380</v>
      </c>
      <c r="AC339" s="5" t="s">
        <v>1456</v>
      </c>
      <c r="AD339" s="5">
        <v>210.04</v>
      </c>
      <c r="AE339" s="32" t="s">
        <v>380</v>
      </c>
      <c r="AF339" s="31" t="s">
        <v>115</v>
      </c>
      <c r="AG339" s="5" t="s">
        <v>115</v>
      </c>
      <c r="AH339" s="5" t="s">
        <v>115</v>
      </c>
      <c r="AI339" s="5" t="s">
        <v>115</v>
      </c>
      <c r="AJ339" s="5" t="s">
        <v>115</v>
      </c>
      <c r="AK339" s="32" t="s">
        <v>115</v>
      </c>
      <c r="AL339" s="27" t="s">
        <v>1455</v>
      </c>
    </row>
    <row r="340" spans="1:38" ht="13.5" customHeight="1" x14ac:dyDescent="0.25">
      <c r="A340" s="3">
        <v>118</v>
      </c>
      <c r="B340" s="60"/>
      <c r="C340" s="60"/>
      <c r="D340" s="60"/>
      <c r="E340" s="60"/>
      <c r="F340" s="65"/>
      <c r="G340" s="13">
        <v>46059</v>
      </c>
      <c r="H340" s="31" t="s">
        <v>659</v>
      </c>
      <c r="I340" s="5" t="s">
        <v>659</v>
      </c>
      <c r="J340" s="5" t="s">
        <v>659</v>
      </c>
      <c r="K340" s="5" t="s">
        <v>659</v>
      </c>
      <c r="L340" s="5" t="s">
        <v>659</v>
      </c>
      <c r="M340" s="5" t="s">
        <v>659</v>
      </c>
      <c r="N340" s="5" t="s">
        <v>659</v>
      </c>
      <c r="O340" s="5" t="s">
        <v>659</v>
      </c>
      <c r="P340" s="5" t="s">
        <v>659</v>
      </c>
      <c r="Q340" s="5" t="s">
        <v>659</v>
      </c>
      <c r="R340" s="5" t="s">
        <v>659</v>
      </c>
      <c r="S340" s="32" t="s">
        <v>659</v>
      </c>
      <c r="T340" s="31" t="s">
        <v>1448</v>
      </c>
      <c r="U340" s="5">
        <v>34.99</v>
      </c>
      <c r="V340" s="5" t="s">
        <v>446</v>
      </c>
      <c r="W340" s="5" t="s">
        <v>1448</v>
      </c>
      <c r="X340" s="5">
        <v>56.98</v>
      </c>
      <c r="Y340" s="5" t="s">
        <v>418</v>
      </c>
      <c r="Z340" s="5" t="s">
        <v>1448</v>
      </c>
      <c r="AA340" s="5">
        <v>105.29</v>
      </c>
      <c r="AB340" s="5" t="s">
        <v>446</v>
      </c>
      <c r="AC340" s="5" t="s">
        <v>1448</v>
      </c>
      <c r="AD340" s="5">
        <v>215.44</v>
      </c>
      <c r="AE340" s="32" t="s">
        <v>380</v>
      </c>
      <c r="AF340" s="31" t="s">
        <v>115</v>
      </c>
      <c r="AG340" s="5" t="s">
        <v>115</v>
      </c>
      <c r="AH340" s="5" t="s">
        <v>115</v>
      </c>
      <c r="AI340" s="5" t="s">
        <v>115</v>
      </c>
      <c r="AJ340" s="5" t="s">
        <v>115</v>
      </c>
      <c r="AK340" s="32" t="s">
        <v>115</v>
      </c>
      <c r="AL340" s="27" t="s">
        <v>1455</v>
      </c>
    </row>
    <row r="341" spans="1:38" ht="13.5" customHeight="1" x14ac:dyDescent="0.25">
      <c r="A341" s="3">
        <v>119</v>
      </c>
      <c r="B341" s="60" t="s">
        <v>42</v>
      </c>
      <c r="C341" s="60" t="s">
        <v>1516</v>
      </c>
      <c r="D341" s="60" t="s">
        <v>80</v>
      </c>
      <c r="E341" s="60" t="s">
        <v>1516</v>
      </c>
      <c r="F341" s="64">
        <v>45966</v>
      </c>
      <c r="G341" s="13">
        <v>46054</v>
      </c>
      <c r="H341" s="31" t="s">
        <v>659</v>
      </c>
      <c r="I341" s="5" t="s">
        <v>659</v>
      </c>
      <c r="J341" s="5" t="s">
        <v>659</v>
      </c>
      <c r="K341" s="5" t="s">
        <v>659</v>
      </c>
      <c r="L341" s="5" t="s">
        <v>659</v>
      </c>
      <c r="M341" s="5" t="s">
        <v>659</v>
      </c>
      <c r="N341" s="5" t="s">
        <v>659</v>
      </c>
      <c r="O341" s="5" t="s">
        <v>659</v>
      </c>
      <c r="P341" s="5" t="s">
        <v>659</v>
      </c>
      <c r="Q341" s="5" t="s">
        <v>659</v>
      </c>
      <c r="R341" s="5" t="s">
        <v>659</v>
      </c>
      <c r="S341" s="32" t="s">
        <v>659</v>
      </c>
      <c r="T341" s="31" t="s">
        <v>1532</v>
      </c>
      <c r="U341" s="5">
        <v>14.97</v>
      </c>
      <c r="V341" s="5" t="s">
        <v>368</v>
      </c>
      <c r="W341" s="5" t="s">
        <v>1532</v>
      </c>
      <c r="X341" s="5">
        <v>36.81</v>
      </c>
      <c r="Y341" s="5" t="s">
        <v>1519</v>
      </c>
      <c r="Z341" s="5" t="s">
        <v>1532</v>
      </c>
      <c r="AA341" s="5">
        <v>52.42</v>
      </c>
      <c r="AB341" s="5" t="s">
        <v>1519</v>
      </c>
      <c r="AC341" s="5" t="s">
        <v>1532</v>
      </c>
      <c r="AD341" s="5">
        <v>104.84</v>
      </c>
      <c r="AE341" s="32" t="s">
        <v>1519</v>
      </c>
      <c r="AF341" s="31" t="s">
        <v>1521</v>
      </c>
      <c r="AG341" s="5">
        <v>62.34</v>
      </c>
      <c r="AH341" s="5">
        <v>62.34</v>
      </c>
      <c r="AI341" s="5">
        <v>124.67</v>
      </c>
      <c r="AJ341" s="5">
        <v>143.22999999999999</v>
      </c>
      <c r="AK341" s="32" t="s">
        <v>1517</v>
      </c>
      <c r="AL341" s="27" t="s">
        <v>1534</v>
      </c>
    </row>
    <row r="342" spans="1:38" ht="13.5" customHeight="1" x14ac:dyDescent="0.25">
      <c r="A342" s="3">
        <v>119</v>
      </c>
      <c r="B342" s="60"/>
      <c r="C342" s="60"/>
      <c r="D342" s="60"/>
      <c r="E342" s="60"/>
      <c r="F342" s="65"/>
      <c r="G342" s="13">
        <v>46058</v>
      </c>
      <c r="H342" s="31" t="s">
        <v>659</v>
      </c>
      <c r="I342" s="5" t="s">
        <v>659</v>
      </c>
      <c r="J342" s="5" t="s">
        <v>659</v>
      </c>
      <c r="K342" s="5" t="s">
        <v>659</v>
      </c>
      <c r="L342" s="5" t="s">
        <v>659</v>
      </c>
      <c r="M342" s="5" t="s">
        <v>659</v>
      </c>
      <c r="N342" s="5" t="s">
        <v>659</v>
      </c>
      <c r="O342" s="5" t="s">
        <v>659</v>
      </c>
      <c r="P342" s="5" t="s">
        <v>659</v>
      </c>
      <c r="Q342" s="5" t="s">
        <v>659</v>
      </c>
      <c r="R342" s="5" t="s">
        <v>659</v>
      </c>
      <c r="S342" s="32" t="s">
        <v>659</v>
      </c>
      <c r="T342" s="31" t="s">
        <v>1532</v>
      </c>
      <c r="U342" s="5">
        <v>13.97</v>
      </c>
      <c r="V342" s="5" t="s">
        <v>368</v>
      </c>
      <c r="W342" s="5" t="s">
        <v>1532</v>
      </c>
      <c r="X342" s="5">
        <v>36.81</v>
      </c>
      <c r="Y342" s="5" t="s">
        <v>1519</v>
      </c>
      <c r="Z342" s="5" t="s">
        <v>1532</v>
      </c>
      <c r="AA342" s="5">
        <v>52.42</v>
      </c>
      <c r="AB342" s="5" t="s">
        <v>1519</v>
      </c>
      <c r="AC342" s="5" t="s">
        <v>1532</v>
      </c>
      <c r="AD342" s="5">
        <v>104.84</v>
      </c>
      <c r="AE342" s="32" t="s">
        <v>1519</v>
      </c>
      <c r="AF342" s="31" t="s">
        <v>1521</v>
      </c>
      <c r="AG342" s="5">
        <v>62.34</v>
      </c>
      <c r="AH342" s="5">
        <v>62.34</v>
      </c>
      <c r="AI342" s="5">
        <v>124.67</v>
      </c>
      <c r="AJ342" s="5">
        <v>143.22999999999999</v>
      </c>
      <c r="AK342" s="32" t="s">
        <v>1517</v>
      </c>
      <c r="AL342" s="27" t="s">
        <v>1534</v>
      </c>
    </row>
    <row r="343" spans="1:38" ht="13.5" customHeight="1" x14ac:dyDescent="0.25">
      <c r="A343" s="3">
        <v>119</v>
      </c>
      <c r="B343" s="60"/>
      <c r="C343" s="60"/>
      <c r="D343" s="60"/>
      <c r="E343" s="60"/>
      <c r="F343" s="65"/>
      <c r="G343" s="13">
        <v>46062</v>
      </c>
      <c r="H343" s="31" t="s">
        <v>659</v>
      </c>
      <c r="I343" s="5" t="s">
        <v>659</v>
      </c>
      <c r="J343" s="5" t="s">
        <v>659</v>
      </c>
      <c r="K343" s="5" t="s">
        <v>659</v>
      </c>
      <c r="L343" s="5" t="s">
        <v>659</v>
      </c>
      <c r="M343" s="5" t="s">
        <v>659</v>
      </c>
      <c r="N343" s="5" t="s">
        <v>659</v>
      </c>
      <c r="O343" s="5" t="s">
        <v>659</v>
      </c>
      <c r="P343" s="5" t="s">
        <v>659</v>
      </c>
      <c r="Q343" s="5" t="s">
        <v>659</v>
      </c>
      <c r="R343" s="5" t="s">
        <v>659</v>
      </c>
      <c r="S343" s="32" t="s">
        <v>659</v>
      </c>
      <c r="T343" s="31" t="s">
        <v>1539</v>
      </c>
      <c r="U343" s="5">
        <v>14.97</v>
      </c>
      <c r="V343" s="5" t="s">
        <v>368</v>
      </c>
      <c r="W343" s="5" t="s">
        <v>1532</v>
      </c>
      <c r="X343" s="5">
        <v>36.81</v>
      </c>
      <c r="Y343" s="5" t="s">
        <v>1519</v>
      </c>
      <c r="Z343" s="5" t="s">
        <v>1532</v>
      </c>
      <c r="AA343" s="5">
        <v>52.42</v>
      </c>
      <c r="AB343" s="5" t="s">
        <v>1519</v>
      </c>
      <c r="AC343" s="5" t="s">
        <v>1532</v>
      </c>
      <c r="AD343" s="5">
        <v>104.84</v>
      </c>
      <c r="AE343" s="32" t="s">
        <v>1519</v>
      </c>
      <c r="AF343" s="31" t="s">
        <v>1521</v>
      </c>
      <c r="AG343" s="5">
        <v>56.88</v>
      </c>
      <c r="AH343" s="5">
        <v>56.88</v>
      </c>
      <c r="AI343" s="5">
        <v>113.75</v>
      </c>
      <c r="AJ343" s="5">
        <v>130.68</v>
      </c>
      <c r="AK343" s="32" t="s">
        <v>1517</v>
      </c>
      <c r="AL343" s="27" t="s">
        <v>1534</v>
      </c>
    </row>
    <row r="344" spans="1:38" ht="13.5" customHeight="1" x14ac:dyDescent="0.25">
      <c r="A344" s="3">
        <v>120</v>
      </c>
      <c r="B344" s="60" t="s">
        <v>16</v>
      </c>
      <c r="C344" s="60" t="s">
        <v>192</v>
      </c>
      <c r="D344" s="60" t="s">
        <v>41</v>
      </c>
      <c r="E344" s="60" t="s">
        <v>86</v>
      </c>
      <c r="F344" s="64">
        <v>45950</v>
      </c>
      <c r="G344" s="13">
        <v>46036</v>
      </c>
      <c r="H344" s="31" t="s">
        <v>659</v>
      </c>
      <c r="I344" s="5" t="s">
        <v>659</v>
      </c>
      <c r="J344" s="5" t="s">
        <v>659</v>
      </c>
      <c r="K344" s="5" t="s">
        <v>733</v>
      </c>
      <c r="L344" s="5">
        <v>95</v>
      </c>
      <c r="M344" s="5" t="s">
        <v>102</v>
      </c>
      <c r="N344" s="5" t="s">
        <v>659</v>
      </c>
      <c r="O344" s="5" t="s">
        <v>659</v>
      </c>
      <c r="P344" s="5" t="s">
        <v>659</v>
      </c>
      <c r="Q344" s="5" t="s">
        <v>659</v>
      </c>
      <c r="R344" s="5" t="s">
        <v>659</v>
      </c>
      <c r="S344" s="32" t="s">
        <v>659</v>
      </c>
      <c r="T344" s="31" t="s">
        <v>734</v>
      </c>
      <c r="U344" s="5">
        <v>33</v>
      </c>
      <c r="V344" s="5" t="s">
        <v>735</v>
      </c>
      <c r="W344" s="5" t="s">
        <v>736</v>
      </c>
      <c r="X344" s="5">
        <v>141</v>
      </c>
      <c r="Y344" s="5" t="s">
        <v>98</v>
      </c>
      <c r="Z344" s="5" t="s">
        <v>734</v>
      </c>
      <c r="AA344" s="5">
        <v>125.19</v>
      </c>
      <c r="AB344" s="5" t="s">
        <v>98</v>
      </c>
      <c r="AC344" s="5" t="s">
        <v>734</v>
      </c>
      <c r="AD344" s="5">
        <v>247.06</v>
      </c>
      <c r="AE344" s="32" t="s">
        <v>98</v>
      </c>
      <c r="AF344" s="31" t="s">
        <v>737</v>
      </c>
      <c r="AG344" s="5">
        <v>91.99</v>
      </c>
      <c r="AH344" s="5">
        <v>91.99</v>
      </c>
      <c r="AI344" s="5">
        <v>183.98</v>
      </c>
      <c r="AJ344" s="5">
        <v>205.98</v>
      </c>
      <c r="AK344" s="32" t="s">
        <v>694</v>
      </c>
      <c r="AL344" s="27"/>
    </row>
    <row r="345" spans="1:38" ht="13.5" customHeight="1" x14ac:dyDescent="0.25">
      <c r="A345" s="3">
        <v>120</v>
      </c>
      <c r="B345" s="60"/>
      <c r="C345" s="60"/>
      <c r="D345" s="60"/>
      <c r="E345" s="60"/>
      <c r="F345" s="64"/>
      <c r="G345" s="13">
        <v>46040</v>
      </c>
      <c r="H345" s="31" t="s">
        <v>659</v>
      </c>
      <c r="I345" s="5" t="s">
        <v>659</v>
      </c>
      <c r="J345" s="5" t="s">
        <v>659</v>
      </c>
      <c r="K345" s="5" t="s">
        <v>659</v>
      </c>
      <c r="L345" s="5" t="s">
        <v>659</v>
      </c>
      <c r="M345" s="5" t="s">
        <v>659</v>
      </c>
      <c r="N345" s="5" t="s">
        <v>659</v>
      </c>
      <c r="O345" s="5" t="s">
        <v>659</v>
      </c>
      <c r="P345" s="5" t="s">
        <v>659</v>
      </c>
      <c r="Q345" s="5" t="s">
        <v>659</v>
      </c>
      <c r="R345" s="5" t="s">
        <v>659</v>
      </c>
      <c r="S345" s="32" t="s">
        <v>659</v>
      </c>
      <c r="T345" s="31" t="s">
        <v>738</v>
      </c>
      <c r="U345" s="5">
        <v>29</v>
      </c>
      <c r="V345" s="5" t="s">
        <v>104</v>
      </c>
      <c r="W345" s="5" t="s">
        <v>738</v>
      </c>
      <c r="X345" s="5">
        <v>51.45</v>
      </c>
      <c r="Y345" s="5" t="s">
        <v>104</v>
      </c>
      <c r="Z345" s="5" t="s">
        <v>738</v>
      </c>
      <c r="AA345" s="5">
        <v>88.77</v>
      </c>
      <c r="AB345" s="5" t="s">
        <v>104</v>
      </c>
      <c r="AC345" s="5" t="s">
        <v>738</v>
      </c>
      <c r="AD345" s="5">
        <v>174.11</v>
      </c>
      <c r="AE345" s="32" t="s">
        <v>104</v>
      </c>
      <c r="AF345" s="31" t="s">
        <v>739</v>
      </c>
      <c r="AG345" s="5">
        <v>307.2</v>
      </c>
      <c r="AH345" s="5">
        <v>307.2</v>
      </c>
      <c r="AI345" s="5">
        <v>614.4</v>
      </c>
      <c r="AJ345" s="5">
        <v>694</v>
      </c>
      <c r="AK345" s="32" t="s">
        <v>694</v>
      </c>
      <c r="AL345" s="27"/>
    </row>
    <row r="346" spans="1:38" ht="13.5" customHeight="1" x14ac:dyDescent="0.25">
      <c r="A346" s="3">
        <v>120</v>
      </c>
      <c r="B346" s="60"/>
      <c r="C346" s="60"/>
      <c r="D346" s="60"/>
      <c r="E346" s="60"/>
      <c r="F346" s="64"/>
      <c r="G346" s="13">
        <v>46044</v>
      </c>
      <c r="H346" s="31" t="s">
        <v>659</v>
      </c>
      <c r="I346" s="5" t="s">
        <v>659</v>
      </c>
      <c r="J346" s="5" t="s">
        <v>659</v>
      </c>
      <c r="K346" s="5" t="s">
        <v>733</v>
      </c>
      <c r="L346" s="5">
        <v>95</v>
      </c>
      <c r="M346" s="5" t="s">
        <v>102</v>
      </c>
      <c r="N346" s="5" t="s">
        <v>659</v>
      </c>
      <c r="O346" s="5" t="s">
        <v>659</v>
      </c>
      <c r="P346" s="5" t="s">
        <v>659</v>
      </c>
      <c r="Q346" s="5" t="s">
        <v>659</v>
      </c>
      <c r="R346" s="5" t="s">
        <v>659</v>
      </c>
      <c r="S346" s="32" t="s">
        <v>659</v>
      </c>
      <c r="T346" s="31" t="s">
        <v>734</v>
      </c>
      <c r="U346" s="5">
        <v>38</v>
      </c>
      <c r="V346" s="5" t="s">
        <v>102</v>
      </c>
      <c r="W346" s="5" t="s">
        <v>736</v>
      </c>
      <c r="X346" s="5">
        <v>140</v>
      </c>
      <c r="Y346" s="5" t="s">
        <v>89</v>
      </c>
      <c r="Z346" s="5" t="s">
        <v>734</v>
      </c>
      <c r="AA346" s="5">
        <v>135.41</v>
      </c>
      <c r="AB346" s="5" t="s">
        <v>98</v>
      </c>
      <c r="AC346" s="5" t="s">
        <v>734</v>
      </c>
      <c r="AD346" s="5">
        <v>247.11</v>
      </c>
      <c r="AE346" s="32" t="s">
        <v>98</v>
      </c>
      <c r="AF346" s="31" t="s">
        <v>740</v>
      </c>
      <c r="AG346" s="5">
        <v>88.99</v>
      </c>
      <c r="AH346" s="5">
        <v>88.99</v>
      </c>
      <c r="AI346" s="5">
        <v>177.98</v>
      </c>
      <c r="AJ346" s="5">
        <v>225.98</v>
      </c>
      <c r="AK346" s="32" t="s">
        <v>694</v>
      </c>
      <c r="AL346" s="27"/>
    </row>
    <row r="347" spans="1:38" ht="13.5" customHeight="1" x14ac:dyDescent="0.25">
      <c r="A347" s="3">
        <v>121</v>
      </c>
      <c r="B347" s="60" t="s">
        <v>1194</v>
      </c>
      <c r="C347" s="60" t="s">
        <v>746</v>
      </c>
      <c r="D347" s="60" t="s">
        <v>10</v>
      </c>
      <c r="E347" s="60" t="s">
        <v>134</v>
      </c>
      <c r="F347" s="64">
        <v>45961</v>
      </c>
      <c r="G347" s="13">
        <v>46049</v>
      </c>
      <c r="H347" s="31" t="s">
        <v>1200</v>
      </c>
      <c r="I347" s="5">
        <v>145</v>
      </c>
      <c r="J347" s="5" t="s">
        <v>1201</v>
      </c>
      <c r="K347" s="5" t="s">
        <v>1200</v>
      </c>
      <c r="L347" s="5">
        <v>145</v>
      </c>
      <c r="M347" s="5" t="s">
        <v>1201</v>
      </c>
      <c r="N347" s="5" t="s">
        <v>1200</v>
      </c>
      <c r="O347" s="5">
        <v>320</v>
      </c>
      <c r="P347" s="5" t="s">
        <v>1201</v>
      </c>
      <c r="Q347" s="5" t="s">
        <v>1202</v>
      </c>
      <c r="R347" s="5">
        <v>588</v>
      </c>
      <c r="S347" s="32" t="s">
        <v>474</v>
      </c>
      <c r="T347" s="31" t="s">
        <v>115</v>
      </c>
      <c r="U347" s="5" t="s">
        <v>115</v>
      </c>
      <c r="V347" s="5" t="s">
        <v>115</v>
      </c>
      <c r="W347" s="5" t="s">
        <v>115</v>
      </c>
      <c r="X347" s="5" t="s">
        <v>115</v>
      </c>
      <c r="Y347" s="5" t="s">
        <v>115</v>
      </c>
      <c r="Z347" s="5" t="s">
        <v>115</v>
      </c>
      <c r="AA347" s="5" t="s">
        <v>115</v>
      </c>
      <c r="AB347" s="5" t="s">
        <v>115</v>
      </c>
      <c r="AC347" s="5" t="s">
        <v>115</v>
      </c>
      <c r="AD347" s="5" t="s">
        <v>115</v>
      </c>
      <c r="AE347" s="32" t="s">
        <v>115</v>
      </c>
      <c r="AF347" s="31" t="s">
        <v>1203</v>
      </c>
      <c r="AG347" s="5">
        <v>29.9</v>
      </c>
      <c r="AH347" s="5">
        <v>29.9</v>
      </c>
      <c r="AI347" s="5">
        <v>59.8</v>
      </c>
      <c r="AJ347" s="5">
        <v>59.8</v>
      </c>
      <c r="AK347" s="32" t="s">
        <v>199</v>
      </c>
      <c r="AL347" s="27" t="s">
        <v>2148</v>
      </c>
    </row>
    <row r="348" spans="1:38" ht="13.5" customHeight="1" x14ac:dyDescent="0.25">
      <c r="A348" s="3">
        <v>121</v>
      </c>
      <c r="B348" s="60"/>
      <c r="C348" s="60"/>
      <c r="D348" s="60"/>
      <c r="E348" s="60"/>
      <c r="F348" s="65"/>
      <c r="G348" s="13">
        <v>46053</v>
      </c>
      <c r="H348" s="31" t="s">
        <v>1202</v>
      </c>
      <c r="I348" s="5">
        <v>143</v>
      </c>
      <c r="J348" s="5" t="s">
        <v>250</v>
      </c>
      <c r="K348" s="5" t="s">
        <v>1202</v>
      </c>
      <c r="L348" s="5">
        <v>143</v>
      </c>
      <c r="M348" s="5" t="s">
        <v>250</v>
      </c>
      <c r="N348" s="5" t="s">
        <v>1202</v>
      </c>
      <c r="O348" s="5">
        <v>316</v>
      </c>
      <c r="P348" s="5" t="s">
        <v>250</v>
      </c>
      <c r="Q348" s="5" t="s">
        <v>1202</v>
      </c>
      <c r="R348" s="5">
        <v>588</v>
      </c>
      <c r="S348" s="32" t="s">
        <v>250</v>
      </c>
      <c r="T348" s="31" t="s">
        <v>115</v>
      </c>
      <c r="U348" s="5" t="s">
        <v>115</v>
      </c>
      <c r="V348" s="5" t="s">
        <v>115</v>
      </c>
      <c r="W348" s="5" t="s">
        <v>115</v>
      </c>
      <c r="X348" s="5" t="s">
        <v>115</v>
      </c>
      <c r="Y348" s="5" t="s">
        <v>115</v>
      </c>
      <c r="Z348" s="5" t="s">
        <v>115</v>
      </c>
      <c r="AA348" s="5" t="s">
        <v>115</v>
      </c>
      <c r="AB348" s="5" t="s">
        <v>115</v>
      </c>
      <c r="AC348" s="5" t="s">
        <v>115</v>
      </c>
      <c r="AD348" s="5" t="s">
        <v>115</v>
      </c>
      <c r="AE348" s="32" t="s">
        <v>115</v>
      </c>
      <c r="AF348" s="31" t="s">
        <v>1203</v>
      </c>
      <c r="AG348" s="5">
        <v>29.9</v>
      </c>
      <c r="AH348" s="5">
        <v>29.9</v>
      </c>
      <c r="AI348" s="5">
        <v>59.8</v>
      </c>
      <c r="AJ348" s="5">
        <v>59.8</v>
      </c>
      <c r="AK348" s="32" t="s">
        <v>199</v>
      </c>
      <c r="AL348" s="27" t="s">
        <v>2148</v>
      </c>
    </row>
    <row r="349" spans="1:38" ht="13.5" customHeight="1" x14ac:dyDescent="0.25">
      <c r="A349" s="3">
        <v>121</v>
      </c>
      <c r="B349" s="60"/>
      <c r="C349" s="60"/>
      <c r="D349" s="60"/>
      <c r="E349" s="60"/>
      <c r="F349" s="65"/>
      <c r="G349" s="13">
        <v>46057</v>
      </c>
      <c r="H349" s="31" t="s">
        <v>1204</v>
      </c>
      <c r="I349" s="5">
        <v>65</v>
      </c>
      <c r="J349" s="5" t="s">
        <v>999</v>
      </c>
      <c r="K349" s="5" t="s">
        <v>1204</v>
      </c>
      <c r="L349" s="5">
        <v>65</v>
      </c>
      <c r="M349" s="5" t="s">
        <v>999</v>
      </c>
      <c r="N349" s="5" t="s">
        <v>1204</v>
      </c>
      <c r="O349" s="5">
        <v>155</v>
      </c>
      <c r="P349" s="5" t="s">
        <v>999</v>
      </c>
      <c r="Q349" s="5" t="s">
        <v>1204</v>
      </c>
      <c r="R349" s="5">
        <v>231</v>
      </c>
      <c r="S349" s="32" t="s">
        <v>999</v>
      </c>
      <c r="T349" s="31" t="s">
        <v>115</v>
      </c>
      <c r="U349" s="5" t="s">
        <v>115</v>
      </c>
      <c r="V349" s="5" t="s">
        <v>115</v>
      </c>
      <c r="W349" s="5" t="s">
        <v>115</v>
      </c>
      <c r="X349" s="5" t="s">
        <v>115</v>
      </c>
      <c r="Y349" s="5" t="s">
        <v>115</v>
      </c>
      <c r="Z349" s="5" t="s">
        <v>115</v>
      </c>
      <c r="AA349" s="5" t="s">
        <v>115</v>
      </c>
      <c r="AB349" s="5" t="s">
        <v>115</v>
      </c>
      <c r="AC349" s="5" t="s">
        <v>115</v>
      </c>
      <c r="AD349" s="5" t="s">
        <v>115</v>
      </c>
      <c r="AE349" s="32" t="s">
        <v>115</v>
      </c>
      <c r="AF349" s="31" t="s">
        <v>1203</v>
      </c>
      <c r="AG349" s="5">
        <v>29.9</v>
      </c>
      <c r="AH349" s="5">
        <v>29.9</v>
      </c>
      <c r="AI349" s="5">
        <v>59.8</v>
      </c>
      <c r="AJ349" s="5">
        <v>59.8</v>
      </c>
      <c r="AK349" s="32" t="s">
        <v>199</v>
      </c>
      <c r="AL349" s="27" t="s">
        <v>2148</v>
      </c>
    </row>
    <row r="350" spans="1:38" ht="13.5" customHeight="1" x14ac:dyDescent="0.25">
      <c r="A350" s="3">
        <v>122</v>
      </c>
      <c r="B350" s="60" t="s">
        <v>76</v>
      </c>
      <c r="C350" s="60" t="s">
        <v>638</v>
      </c>
      <c r="D350" s="60" t="s">
        <v>22</v>
      </c>
      <c r="E350" s="60" t="s">
        <v>638</v>
      </c>
      <c r="F350" s="64">
        <v>45953</v>
      </c>
      <c r="G350" s="13">
        <v>46041</v>
      </c>
      <c r="H350" s="31" t="s">
        <v>659</v>
      </c>
      <c r="I350" s="5" t="s">
        <v>659</v>
      </c>
      <c r="J350" s="5" t="s">
        <v>659</v>
      </c>
      <c r="K350" s="5" t="s">
        <v>659</v>
      </c>
      <c r="L350" s="5" t="s">
        <v>659</v>
      </c>
      <c r="M350" s="5" t="s">
        <v>659</v>
      </c>
      <c r="N350" s="5" t="s">
        <v>659</v>
      </c>
      <c r="O350" s="5" t="s">
        <v>659</v>
      </c>
      <c r="P350" s="5" t="s">
        <v>659</v>
      </c>
      <c r="Q350" s="5" t="s">
        <v>659</v>
      </c>
      <c r="R350" s="5" t="s">
        <v>659</v>
      </c>
      <c r="S350" s="32" t="s">
        <v>659</v>
      </c>
      <c r="T350" s="31" t="s">
        <v>660</v>
      </c>
      <c r="U350" s="5">
        <v>50</v>
      </c>
      <c r="V350" s="5" t="s">
        <v>650</v>
      </c>
      <c r="W350" s="5" t="s">
        <v>660</v>
      </c>
      <c r="X350" s="5">
        <v>50</v>
      </c>
      <c r="Y350" s="5" t="s">
        <v>650</v>
      </c>
      <c r="Z350" s="5" t="s">
        <v>661</v>
      </c>
      <c r="AA350" s="5">
        <v>147</v>
      </c>
      <c r="AB350" s="5" t="s">
        <v>650</v>
      </c>
      <c r="AC350" s="5" t="s">
        <v>661</v>
      </c>
      <c r="AD350" s="5">
        <v>275</v>
      </c>
      <c r="AE350" s="32" t="s">
        <v>650</v>
      </c>
      <c r="AF350" s="31" t="s">
        <v>115</v>
      </c>
      <c r="AG350" s="5" t="s">
        <v>115</v>
      </c>
      <c r="AH350" s="5" t="s">
        <v>115</v>
      </c>
      <c r="AI350" s="5" t="s">
        <v>115</v>
      </c>
      <c r="AJ350" s="5" t="s">
        <v>115</v>
      </c>
      <c r="AK350" s="32"/>
      <c r="AL350" s="27" t="s">
        <v>1702</v>
      </c>
    </row>
    <row r="351" spans="1:38" ht="13.5" customHeight="1" x14ac:dyDescent="0.25">
      <c r="A351" s="3">
        <v>122</v>
      </c>
      <c r="B351" s="60"/>
      <c r="C351" s="60"/>
      <c r="D351" s="60"/>
      <c r="E351" s="60"/>
      <c r="F351" s="65"/>
      <c r="G351" s="13">
        <v>46045</v>
      </c>
      <c r="H351" s="31" t="s">
        <v>659</v>
      </c>
      <c r="I351" s="5" t="s">
        <v>659</v>
      </c>
      <c r="J351" s="5" t="s">
        <v>659</v>
      </c>
      <c r="K351" s="5" t="s">
        <v>659</v>
      </c>
      <c r="L351" s="5" t="s">
        <v>659</v>
      </c>
      <c r="M351" s="5" t="s">
        <v>659</v>
      </c>
      <c r="N351" s="5" t="s">
        <v>659</v>
      </c>
      <c r="O351" s="5" t="s">
        <v>659</v>
      </c>
      <c r="P351" s="5" t="s">
        <v>659</v>
      </c>
      <c r="Q351" s="5" t="s">
        <v>659</v>
      </c>
      <c r="R351" s="5" t="s">
        <v>659</v>
      </c>
      <c r="S351" s="32" t="s">
        <v>659</v>
      </c>
      <c r="T351" s="31" t="s">
        <v>660</v>
      </c>
      <c r="U351" s="5">
        <v>50</v>
      </c>
      <c r="V351" s="5" t="s">
        <v>650</v>
      </c>
      <c r="W351" s="5" t="s">
        <v>660</v>
      </c>
      <c r="X351" s="5">
        <v>50</v>
      </c>
      <c r="Y351" s="5" t="s">
        <v>650</v>
      </c>
      <c r="Z351" s="5" t="s">
        <v>662</v>
      </c>
      <c r="AA351" s="5">
        <v>160</v>
      </c>
      <c r="AB351" s="5" t="s">
        <v>650</v>
      </c>
      <c r="AC351" s="5" t="s">
        <v>662</v>
      </c>
      <c r="AD351" s="5">
        <v>298</v>
      </c>
      <c r="AE351" s="32" t="s">
        <v>650</v>
      </c>
      <c r="AF351" s="31" t="s">
        <v>115</v>
      </c>
      <c r="AG351" s="5" t="s">
        <v>115</v>
      </c>
      <c r="AH351" s="5" t="s">
        <v>115</v>
      </c>
      <c r="AI351" s="5" t="s">
        <v>115</v>
      </c>
      <c r="AJ351" s="5" t="s">
        <v>115</v>
      </c>
      <c r="AK351" s="32"/>
      <c r="AL351" s="27" t="s">
        <v>1702</v>
      </c>
    </row>
    <row r="352" spans="1:38" ht="13.5" customHeight="1" x14ac:dyDescent="0.25">
      <c r="A352" s="3">
        <v>122</v>
      </c>
      <c r="B352" s="60"/>
      <c r="C352" s="60"/>
      <c r="D352" s="60"/>
      <c r="E352" s="60"/>
      <c r="F352" s="65"/>
      <c r="G352" s="13">
        <v>46049</v>
      </c>
      <c r="H352" s="31" t="s">
        <v>659</v>
      </c>
      <c r="I352" s="5" t="s">
        <v>659</v>
      </c>
      <c r="J352" s="5" t="s">
        <v>659</v>
      </c>
      <c r="K352" s="5" t="s">
        <v>659</v>
      </c>
      <c r="L352" s="5" t="s">
        <v>659</v>
      </c>
      <c r="M352" s="5" t="s">
        <v>659</v>
      </c>
      <c r="N352" s="5" t="s">
        <v>659</v>
      </c>
      <c r="O352" s="5" t="s">
        <v>659</v>
      </c>
      <c r="P352" s="5" t="s">
        <v>659</v>
      </c>
      <c r="Q352" s="5" t="s">
        <v>659</v>
      </c>
      <c r="R352" s="5" t="s">
        <v>659</v>
      </c>
      <c r="S352" s="32" t="s">
        <v>659</v>
      </c>
      <c r="T352" s="31" t="s">
        <v>662</v>
      </c>
      <c r="U352" s="5">
        <v>47</v>
      </c>
      <c r="V352" s="5" t="s">
        <v>650</v>
      </c>
      <c r="W352" s="5" t="s">
        <v>662</v>
      </c>
      <c r="X352" s="5">
        <v>47</v>
      </c>
      <c r="Y352" s="5" t="s">
        <v>650</v>
      </c>
      <c r="Z352" s="5" t="s">
        <v>661</v>
      </c>
      <c r="AA352" s="5">
        <v>147</v>
      </c>
      <c r="AB352" s="5" t="s">
        <v>650</v>
      </c>
      <c r="AC352" s="5" t="s">
        <v>661</v>
      </c>
      <c r="AD352" s="5">
        <v>275</v>
      </c>
      <c r="AE352" s="32" t="s">
        <v>650</v>
      </c>
      <c r="AF352" s="31" t="s">
        <v>115</v>
      </c>
      <c r="AG352" s="5" t="s">
        <v>115</v>
      </c>
      <c r="AH352" s="5" t="s">
        <v>115</v>
      </c>
      <c r="AI352" s="5" t="s">
        <v>115</v>
      </c>
      <c r="AJ352" s="5" t="s">
        <v>115</v>
      </c>
      <c r="AK352" s="32"/>
      <c r="AL352" s="27" t="s">
        <v>1702</v>
      </c>
    </row>
    <row r="353" spans="1:38" ht="13.5" customHeight="1" x14ac:dyDescent="0.25">
      <c r="A353" s="3">
        <v>123</v>
      </c>
      <c r="B353" s="60" t="s">
        <v>41</v>
      </c>
      <c r="C353" s="60" t="s">
        <v>86</v>
      </c>
      <c r="D353" s="60" t="s">
        <v>29</v>
      </c>
      <c r="E353" s="60" t="s">
        <v>780</v>
      </c>
      <c r="F353" s="64">
        <v>45964</v>
      </c>
      <c r="G353" s="13">
        <v>46050</v>
      </c>
      <c r="H353" s="31" t="s">
        <v>659</v>
      </c>
      <c r="I353" s="5" t="s">
        <v>659</v>
      </c>
      <c r="J353" s="5" t="s">
        <v>659</v>
      </c>
      <c r="K353" s="5" t="s">
        <v>659</v>
      </c>
      <c r="L353" s="5" t="s">
        <v>659</v>
      </c>
      <c r="M353" s="5" t="s">
        <v>659</v>
      </c>
      <c r="N353" s="5" t="s">
        <v>659</v>
      </c>
      <c r="O353" s="5" t="s">
        <v>659</v>
      </c>
      <c r="P353" s="5" t="s">
        <v>659</v>
      </c>
      <c r="Q353" s="5" t="s">
        <v>659</v>
      </c>
      <c r="R353" s="5" t="s">
        <v>659</v>
      </c>
      <c r="S353" s="32" t="s">
        <v>659</v>
      </c>
      <c r="T353" s="31" t="s">
        <v>1216</v>
      </c>
      <c r="U353" s="5">
        <v>36</v>
      </c>
      <c r="V353" s="5" t="s">
        <v>98</v>
      </c>
      <c r="W353" s="5" t="s">
        <v>1216</v>
      </c>
      <c r="X353" s="5">
        <v>36</v>
      </c>
      <c r="Y353" s="5" t="s">
        <v>98</v>
      </c>
      <c r="Z353" s="5" t="s">
        <v>1216</v>
      </c>
      <c r="AA353" s="5">
        <v>146.57</v>
      </c>
      <c r="AB353" s="5" t="s">
        <v>98</v>
      </c>
      <c r="AC353" s="5" t="s">
        <v>1216</v>
      </c>
      <c r="AD353" s="5">
        <v>255.43</v>
      </c>
      <c r="AE353" s="32" t="s">
        <v>98</v>
      </c>
      <c r="AF353" s="31" t="s">
        <v>1215</v>
      </c>
      <c r="AG353" s="5">
        <v>251.4</v>
      </c>
      <c r="AH353" s="5">
        <v>251.4</v>
      </c>
      <c r="AI353" s="5">
        <v>502.8</v>
      </c>
      <c r="AJ353" s="5">
        <v>587.70000000000005</v>
      </c>
      <c r="AK353" s="32" t="s">
        <v>694</v>
      </c>
      <c r="AL353" s="27"/>
    </row>
    <row r="354" spans="1:38" ht="13.5" customHeight="1" x14ac:dyDescent="0.25">
      <c r="A354" s="3">
        <v>123</v>
      </c>
      <c r="B354" s="60"/>
      <c r="C354" s="60"/>
      <c r="D354" s="60"/>
      <c r="E354" s="60"/>
      <c r="F354" s="65"/>
      <c r="G354" s="13">
        <v>46054</v>
      </c>
      <c r="H354" s="31" t="s">
        <v>659</v>
      </c>
      <c r="I354" s="5" t="s">
        <v>659</v>
      </c>
      <c r="J354" s="5" t="s">
        <v>659</v>
      </c>
      <c r="K354" s="5" t="s">
        <v>659</v>
      </c>
      <c r="L354" s="5" t="s">
        <v>659</v>
      </c>
      <c r="M354" s="5" t="s">
        <v>659</v>
      </c>
      <c r="N354" s="5" t="s">
        <v>659</v>
      </c>
      <c r="O354" s="5" t="s">
        <v>659</v>
      </c>
      <c r="P354" s="5" t="s">
        <v>659</v>
      </c>
      <c r="Q354" s="5" t="s">
        <v>659</v>
      </c>
      <c r="R354" s="5" t="s">
        <v>659</v>
      </c>
      <c r="S354" s="32" t="s">
        <v>659</v>
      </c>
      <c r="T354" s="31" t="s">
        <v>1217</v>
      </c>
      <c r="U354" s="5">
        <v>33</v>
      </c>
      <c r="V354" s="5" t="s">
        <v>111</v>
      </c>
      <c r="W354" s="5" t="s">
        <v>1217</v>
      </c>
      <c r="X354" s="5">
        <v>33</v>
      </c>
      <c r="Y354" s="5" t="s">
        <v>111</v>
      </c>
      <c r="Z354" s="5" t="s">
        <v>1214</v>
      </c>
      <c r="AA354" s="5">
        <v>109.92</v>
      </c>
      <c r="AB354" s="5" t="s">
        <v>98</v>
      </c>
      <c r="AC354" s="5" t="s">
        <v>1214</v>
      </c>
      <c r="AD354" s="5">
        <v>209.14</v>
      </c>
      <c r="AE354" s="32" t="s">
        <v>104</v>
      </c>
      <c r="AF354" s="31" t="s">
        <v>1215</v>
      </c>
      <c r="AG354" s="5">
        <v>251.4</v>
      </c>
      <c r="AH354" s="5">
        <v>251.4</v>
      </c>
      <c r="AI354" s="5">
        <v>502.8</v>
      </c>
      <c r="AJ354" s="5">
        <v>587.70000000000005</v>
      </c>
      <c r="AK354" s="32" t="s">
        <v>694</v>
      </c>
      <c r="AL354" s="27"/>
    </row>
    <row r="355" spans="1:38" ht="13.5" customHeight="1" x14ac:dyDescent="0.25">
      <c r="A355" s="3">
        <v>123</v>
      </c>
      <c r="B355" s="60"/>
      <c r="C355" s="60"/>
      <c r="D355" s="60"/>
      <c r="E355" s="60"/>
      <c r="F355" s="65"/>
      <c r="G355" s="13">
        <v>46058</v>
      </c>
      <c r="H355" s="31" t="s">
        <v>659</v>
      </c>
      <c r="I355" s="5" t="s">
        <v>659</v>
      </c>
      <c r="J355" s="5" t="s">
        <v>659</v>
      </c>
      <c r="K355" s="5" t="s">
        <v>659</v>
      </c>
      <c r="L355" s="5" t="s">
        <v>659</v>
      </c>
      <c r="M355" s="5" t="s">
        <v>659</v>
      </c>
      <c r="N355" s="5" t="s">
        <v>659</v>
      </c>
      <c r="O355" s="5" t="s">
        <v>659</v>
      </c>
      <c r="P355" s="5" t="s">
        <v>659</v>
      </c>
      <c r="Q355" s="5" t="s">
        <v>659</v>
      </c>
      <c r="R355" s="5" t="s">
        <v>659</v>
      </c>
      <c r="S355" s="32" t="s">
        <v>659</v>
      </c>
      <c r="T355" s="31" t="s">
        <v>1216</v>
      </c>
      <c r="U355" s="5">
        <v>36</v>
      </c>
      <c r="V355" s="5" t="s">
        <v>98</v>
      </c>
      <c r="W355" s="5" t="s">
        <v>1216</v>
      </c>
      <c r="X355" s="5">
        <v>36</v>
      </c>
      <c r="Y355" s="5" t="s">
        <v>98</v>
      </c>
      <c r="Z355" s="5" t="s">
        <v>1214</v>
      </c>
      <c r="AA355" s="5">
        <v>106.68</v>
      </c>
      <c r="AB355" s="5" t="s">
        <v>98</v>
      </c>
      <c r="AC355" s="5" t="s">
        <v>1214</v>
      </c>
      <c r="AD355" s="5">
        <v>197.94</v>
      </c>
      <c r="AE355" s="32" t="s">
        <v>104</v>
      </c>
      <c r="AF355" s="31" t="s">
        <v>1215</v>
      </c>
      <c r="AG355" s="5">
        <v>251.4</v>
      </c>
      <c r="AH355" s="5">
        <v>251.4</v>
      </c>
      <c r="AI355" s="5">
        <v>502.8</v>
      </c>
      <c r="AJ355" s="5">
        <v>587.70000000000005</v>
      </c>
      <c r="AK355" s="32" t="s">
        <v>694</v>
      </c>
      <c r="AL355" s="27"/>
    </row>
    <row r="356" spans="1:38" ht="13.5" customHeight="1" x14ac:dyDescent="0.25">
      <c r="A356" s="3">
        <v>124</v>
      </c>
      <c r="B356" s="60" t="s">
        <v>17</v>
      </c>
      <c r="C356" s="60" t="s">
        <v>87</v>
      </c>
      <c r="D356" s="60" t="s">
        <v>13</v>
      </c>
      <c r="E356" s="60" t="s">
        <v>242</v>
      </c>
      <c r="F356" s="64">
        <v>45963</v>
      </c>
      <c r="G356" s="13">
        <v>46051</v>
      </c>
      <c r="H356" s="31" t="s">
        <v>659</v>
      </c>
      <c r="I356" s="5" t="s">
        <v>659</v>
      </c>
      <c r="J356" s="5" t="s">
        <v>659</v>
      </c>
      <c r="K356" s="5" t="s">
        <v>659</v>
      </c>
      <c r="L356" s="5" t="s">
        <v>659</v>
      </c>
      <c r="M356" s="5" t="s">
        <v>659</v>
      </c>
      <c r="N356" s="5" t="s">
        <v>659</v>
      </c>
      <c r="O356" s="5" t="s">
        <v>659</v>
      </c>
      <c r="P356" s="5" t="s">
        <v>659</v>
      </c>
      <c r="Q356" s="5" t="s">
        <v>659</v>
      </c>
      <c r="R356" s="5" t="s">
        <v>659</v>
      </c>
      <c r="S356" s="32" t="s">
        <v>659</v>
      </c>
      <c r="T356" s="31" t="s">
        <v>1158</v>
      </c>
      <c r="U356" s="5">
        <v>38.97</v>
      </c>
      <c r="V356" s="5" t="s">
        <v>374</v>
      </c>
      <c r="W356" s="5" t="s">
        <v>1166</v>
      </c>
      <c r="X356" s="5">
        <v>89.8</v>
      </c>
      <c r="Y356" s="5" t="s">
        <v>194</v>
      </c>
      <c r="Z356" s="5" t="s">
        <v>1158</v>
      </c>
      <c r="AA356" s="5">
        <v>159.27000000000001</v>
      </c>
      <c r="AB356" s="5" t="s">
        <v>196</v>
      </c>
      <c r="AC356" s="5" t="s">
        <v>1158</v>
      </c>
      <c r="AD356" s="5">
        <v>262.97000000000003</v>
      </c>
      <c r="AE356" s="32" t="s">
        <v>196</v>
      </c>
      <c r="AF356" s="31" t="s">
        <v>1167</v>
      </c>
      <c r="AG356" s="5">
        <v>75.900000000000006</v>
      </c>
      <c r="AH356" s="5">
        <v>75.900000000000006</v>
      </c>
      <c r="AI356" s="5">
        <v>151.80000000000001</v>
      </c>
      <c r="AJ356" s="5">
        <v>265.8</v>
      </c>
      <c r="AK356" s="32" t="s">
        <v>1161</v>
      </c>
      <c r="AL356" s="27"/>
    </row>
    <row r="357" spans="1:38" ht="13.5" customHeight="1" x14ac:dyDescent="0.25">
      <c r="A357" s="3">
        <v>124</v>
      </c>
      <c r="B357" s="60"/>
      <c r="C357" s="60"/>
      <c r="D357" s="60"/>
      <c r="E357" s="60"/>
      <c r="F357" s="65"/>
      <c r="G357" s="13">
        <v>46055</v>
      </c>
      <c r="H357" s="31" t="s">
        <v>659</v>
      </c>
      <c r="I357" s="5" t="s">
        <v>659</v>
      </c>
      <c r="J357" s="5" t="s">
        <v>659</v>
      </c>
      <c r="K357" s="5" t="s">
        <v>659</v>
      </c>
      <c r="L357" s="5" t="s">
        <v>659</v>
      </c>
      <c r="M357" s="5" t="s">
        <v>659</v>
      </c>
      <c r="N357" s="5" t="s">
        <v>659</v>
      </c>
      <c r="O357" s="5" t="s">
        <v>659</v>
      </c>
      <c r="P357" s="5" t="s">
        <v>659</v>
      </c>
      <c r="Q357" s="5" t="s">
        <v>659</v>
      </c>
      <c r="R357" s="5" t="s">
        <v>659</v>
      </c>
      <c r="S357" s="32" t="s">
        <v>659</v>
      </c>
      <c r="T357" s="31" t="s">
        <v>1158</v>
      </c>
      <c r="U357" s="5">
        <v>38.86</v>
      </c>
      <c r="V357" s="5" t="s">
        <v>374</v>
      </c>
      <c r="W357" s="5" t="s">
        <v>1166</v>
      </c>
      <c r="X357" s="5">
        <v>89.8</v>
      </c>
      <c r="Y357" s="5" t="s">
        <v>194</v>
      </c>
      <c r="Z357" s="5" t="s">
        <v>1168</v>
      </c>
      <c r="AA357" s="5">
        <v>175.34</v>
      </c>
      <c r="AB357" s="5" t="s">
        <v>666</v>
      </c>
      <c r="AC357" s="5" t="s">
        <v>1158</v>
      </c>
      <c r="AD357" s="5">
        <v>262.97000000000003</v>
      </c>
      <c r="AE357" s="32" t="s">
        <v>196</v>
      </c>
      <c r="AF357" s="31" t="s">
        <v>1169</v>
      </c>
      <c r="AG357" s="5">
        <v>82.9</v>
      </c>
      <c r="AH357" s="5">
        <v>82.9</v>
      </c>
      <c r="AI357" s="5">
        <v>165.8</v>
      </c>
      <c r="AJ357" s="5">
        <v>285.8</v>
      </c>
      <c r="AK357" s="32" t="s">
        <v>1161</v>
      </c>
      <c r="AL357" s="27"/>
    </row>
    <row r="358" spans="1:38" ht="13.5" customHeight="1" x14ac:dyDescent="0.25">
      <c r="A358" s="3">
        <v>124</v>
      </c>
      <c r="B358" s="60"/>
      <c r="C358" s="60"/>
      <c r="D358" s="60"/>
      <c r="E358" s="60"/>
      <c r="F358" s="65"/>
      <c r="G358" s="13">
        <v>46059</v>
      </c>
      <c r="H358" s="31" t="s">
        <v>659</v>
      </c>
      <c r="I358" s="5" t="s">
        <v>659</v>
      </c>
      <c r="J358" s="5" t="s">
        <v>659</v>
      </c>
      <c r="K358" s="5" t="s">
        <v>659</v>
      </c>
      <c r="L358" s="5" t="s">
        <v>659</v>
      </c>
      <c r="M358" s="5" t="s">
        <v>659</v>
      </c>
      <c r="N358" s="5" t="s">
        <v>659</v>
      </c>
      <c r="O358" s="5" t="s">
        <v>659</v>
      </c>
      <c r="P358" s="5" t="s">
        <v>659</v>
      </c>
      <c r="Q358" s="5" t="s">
        <v>659</v>
      </c>
      <c r="R358" s="5" t="s">
        <v>659</v>
      </c>
      <c r="S358" s="32" t="s">
        <v>659</v>
      </c>
      <c r="T358" s="31" t="s">
        <v>1158</v>
      </c>
      <c r="U358" s="5">
        <v>39.08</v>
      </c>
      <c r="V358" s="5" t="s">
        <v>374</v>
      </c>
      <c r="W358" s="5" t="s">
        <v>1163</v>
      </c>
      <c r="X358" s="5">
        <v>90.86</v>
      </c>
      <c r="Y358" s="5" t="s">
        <v>196</v>
      </c>
      <c r="Z358" s="5" t="s">
        <v>1158</v>
      </c>
      <c r="AA358" s="5">
        <v>159.27000000000001</v>
      </c>
      <c r="AB358" s="5" t="s">
        <v>196</v>
      </c>
      <c r="AC358" s="5" t="s">
        <v>1158</v>
      </c>
      <c r="AD358" s="5">
        <v>354.95100000000002</v>
      </c>
      <c r="AE358" s="32" t="s">
        <v>666</v>
      </c>
      <c r="AF358" s="31" t="s">
        <v>1170</v>
      </c>
      <c r="AG358" s="5">
        <v>100.4</v>
      </c>
      <c r="AH358" s="5">
        <v>100.4</v>
      </c>
      <c r="AI358" s="5">
        <v>200.8</v>
      </c>
      <c r="AJ358" s="5">
        <v>355.8</v>
      </c>
      <c r="AK358" s="32" t="s">
        <v>1161</v>
      </c>
      <c r="AL358" s="27"/>
    </row>
    <row r="359" spans="1:38" ht="13.5" customHeight="1" x14ac:dyDescent="0.25">
      <c r="A359" s="3">
        <v>125</v>
      </c>
      <c r="B359" s="62" t="s">
        <v>40</v>
      </c>
      <c r="C359" s="62" t="s">
        <v>479</v>
      </c>
      <c r="D359" s="62" t="s">
        <v>37</v>
      </c>
      <c r="E359" s="62" t="s">
        <v>914</v>
      </c>
      <c r="F359" s="66">
        <v>45976</v>
      </c>
      <c r="G359" s="26">
        <v>46064</v>
      </c>
      <c r="H359" s="33" t="s">
        <v>1627</v>
      </c>
      <c r="I359" s="15">
        <v>147.96</v>
      </c>
      <c r="J359" s="15" t="s">
        <v>345</v>
      </c>
      <c r="K359" s="15" t="s">
        <v>1627</v>
      </c>
      <c r="L359" s="15">
        <v>147.96</v>
      </c>
      <c r="M359" s="15" t="s">
        <v>345</v>
      </c>
      <c r="N359" s="15" t="s">
        <v>1627</v>
      </c>
      <c r="O359" s="15">
        <v>351.69119999999998</v>
      </c>
      <c r="P359" s="15" t="s">
        <v>345</v>
      </c>
      <c r="Q359" s="15" t="s">
        <v>1627</v>
      </c>
      <c r="R359" s="15">
        <v>716.21280000000002</v>
      </c>
      <c r="S359" s="34" t="s">
        <v>345</v>
      </c>
      <c r="T359" s="33" t="s">
        <v>1628</v>
      </c>
      <c r="U359" s="15">
        <v>210.60000000000002</v>
      </c>
      <c r="V359" s="15" t="s">
        <v>345</v>
      </c>
      <c r="W359" s="15" t="s">
        <v>1628</v>
      </c>
      <c r="X359" s="15">
        <v>210.60000000000002</v>
      </c>
      <c r="Y359" s="15" t="s">
        <v>345</v>
      </c>
      <c r="Z359" s="15" t="s">
        <v>1628</v>
      </c>
      <c r="AA359" s="15">
        <v>471.95</v>
      </c>
      <c r="AB359" s="15" t="s">
        <v>345</v>
      </c>
      <c r="AC359" s="15" t="s">
        <v>1628</v>
      </c>
      <c r="AD359" s="15">
        <v>901.16</v>
      </c>
      <c r="AE359" s="34" t="s">
        <v>345</v>
      </c>
      <c r="AF359" s="33" t="s">
        <v>1629</v>
      </c>
      <c r="AG359" s="15">
        <v>37.18</v>
      </c>
      <c r="AH359" s="15">
        <v>37.18</v>
      </c>
      <c r="AI359" s="15">
        <v>74.37</v>
      </c>
      <c r="AJ359" s="15">
        <v>74.37</v>
      </c>
      <c r="AK359" s="32" t="s">
        <v>1310</v>
      </c>
      <c r="AL359" s="27"/>
    </row>
    <row r="360" spans="1:38" ht="13.5" customHeight="1" x14ac:dyDescent="0.25">
      <c r="A360" s="3">
        <v>125</v>
      </c>
      <c r="B360" s="62"/>
      <c r="C360" s="62"/>
      <c r="D360" s="62"/>
      <c r="E360" s="62"/>
      <c r="F360" s="67"/>
      <c r="G360" s="26">
        <v>46068</v>
      </c>
      <c r="H360" s="33" t="s">
        <v>659</v>
      </c>
      <c r="I360" s="15" t="s">
        <v>659</v>
      </c>
      <c r="J360" s="15" t="s">
        <v>659</v>
      </c>
      <c r="K360" s="15" t="s">
        <v>659</v>
      </c>
      <c r="L360" s="15" t="s">
        <v>659</v>
      </c>
      <c r="M360" s="15" t="s">
        <v>659</v>
      </c>
      <c r="N360" s="15" t="s">
        <v>659</v>
      </c>
      <c r="O360" s="15" t="s">
        <v>659</v>
      </c>
      <c r="P360" s="15" t="s">
        <v>659</v>
      </c>
      <c r="Q360" s="15" t="s">
        <v>659</v>
      </c>
      <c r="R360" s="15" t="s">
        <v>659</v>
      </c>
      <c r="S360" s="34" t="s">
        <v>345</v>
      </c>
      <c r="T360" s="33" t="s">
        <v>1628</v>
      </c>
      <c r="U360" s="15">
        <v>210.60000000000002</v>
      </c>
      <c r="V360" s="15" t="s">
        <v>345</v>
      </c>
      <c r="W360" s="15" t="s">
        <v>1628</v>
      </c>
      <c r="X360" s="15">
        <v>210.60000000000002</v>
      </c>
      <c r="Y360" s="15" t="s">
        <v>345</v>
      </c>
      <c r="Z360" s="15" t="s">
        <v>1628</v>
      </c>
      <c r="AA360" s="15">
        <v>471.95</v>
      </c>
      <c r="AB360" s="15" t="s">
        <v>345</v>
      </c>
      <c r="AC360" s="15" t="s">
        <v>1628</v>
      </c>
      <c r="AD360" s="15">
        <v>901.16</v>
      </c>
      <c r="AE360" s="34" t="s">
        <v>345</v>
      </c>
      <c r="AF360" s="33" t="s">
        <v>1635</v>
      </c>
      <c r="AG360" s="15">
        <v>47.98</v>
      </c>
      <c r="AH360" s="15">
        <v>47.98</v>
      </c>
      <c r="AI360" s="15">
        <v>95.97</v>
      </c>
      <c r="AJ360" s="15">
        <v>95.97</v>
      </c>
      <c r="AK360" s="32" t="s">
        <v>1310</v>
      </c>
      <c r="AL360" s="27"/>
    </row>
    <row r="361" spans="1:38" ht="13.5" customHeight="1" x14ac:dyDescent="0.25">
      <c r="A361" s="3">
        <v>125</v>
      </c>
      <c r="B361" s="62"/>
      <c r="C361" s="62"/>
      <c r="D361" s="62"/>
      <c r="E361" s="62"/>
      <c r="F361" s="67"/>
      <c r="G361" s="26">
        <v>46072</v>
      </c>
      <c r="H361" s="33" t="s">
        <v>1636</v>
      </c>
      <c r="I361" s="15">
        <v>147.96</v>
      </c>
      <c r="J361" s="15" t="s">
        <v>345</v>
      </c>
      <c r="K361" s="15" t="s">
        <v>1636</v>
      </c>
      <c r="L361" s="15">
        <v>147.96</v>
      </c>
      <c r="M361" s="15" t="s">
        <v>345</v>
      </c>
      <c r="N361" s="15" t="s">
        <v>1636</v>
      </c>
      <c r="O361" s="15">
        <v>353.67840000000007</v>
      </c>
      <c r="P361" s="15" t="s">
        <v>345</v>
      </c>
      <c r="Q361" s="15" t="s">
        <v>1637</v>
      </c>
      <c r="R361" s="15">
        <v>712.17359999999996</v>
      </c>
      <c r="S361" s="34" t="s">
        <v>345</v>
      </c>
      <c r="T361" s="33" t="s">
        <v>1628</v>
      </c>
      <c r="U361" s="15">
        <v>210.60000000000002</v>
      </c>
      <c r="V361" s="15" t="s">
        <v>345</v>
      </c>
      <c r="W361" s="15" t="s">
        <v>1628</v>
      </c>
      <c r="X361" s="15">
        <v>210.60000000000002</v>
      </c>
      <c r="Y361" s="15" t="s">
        <v>345</v>
      </c>
      <c r="Z361" s="15" t="s">
        <v>1628</v>
      </c>
      <c r="AA361" s="15">
        <v>471.95</v>
      </c>
      <c r="AB361" s="15" t="s">
        <v>345</v>
      </c>
      <c r="AC361" s="15" t="s">
        <v>1628</v>
      </c>
      <c r="AD361" s="15">
        <v>901.16</v>
      </c>
      <c r="AE361" s="34" t="s">
        <v>345</v>
      </c>
      <c r="AF361" s="33" t="s">
        <v>1638</v>
      </c>
      <c r="AG361" s="15">
        <v>53.74</v>
      </c>
      <c r="AH361" s="15">
        <v>53.74</v>
      </c>
      <c r="AI361" s="15">
        <v>107.48</v>
      </c>
      <c r="AJ361" s="15">
        <v>107.48</v>
      </c>
      <c r="AK361" s="32" t="s">
        <v>1310</v>
      </c>
      <c r="AL361" s="27"/>
    </row>
    <row r="362" spans="1:38" ht="13.5" customHeight="1" x14ac:dyDescent="0.25">
      <c r="A362" s="3">
        <v>126</v>
      </c>
      <c r="B362" s="60" t="s">
        <v>78</v>
      </c>
      <c r="C362" s="60" t="s">
        <v>311</v>
      </c>
      <c r="D362" s="60" t="s">
        <v>28</v>
      </c>
      <c r="E362" s="60" t="s">
        <v>311</v>
      </c>
      <c r="F362" s="64">
        <v>45954</v>
      </c>
      <c r="G362" s="13">
        <v>46042</v>
      </c>
      <c r="H362" s="31" t="s">
        <v>659</v>
      </c>
      <c r="I362" s="5" t="s">
        <v>659</v>
      </c>
      <c r="J362" s="5" t="s">
        <v>659</v>
      </c>
      <c r="K362" s="5" t="s">
        <v>659</v>
      </c>
      <c r="L362" s="5" t="s">
        <v>659</v>
      </c>
      <c r="M362" s="5" t="s">
        <v>659</v>
      </c>
      <c r="N362" s="5" t="s">
        <v>659</v>
      </c>
      <c r="O362" s="5" t="s">
        <v>659</v>
      </c>
      <c r="P362" s="5" t="s">
        <v>659</v>
      </c>
      <c r="Q362" s="5" t="s">
        <v>659</v>
      </c>
      <c r="R362" s="5" t="s">
        <v>659</v>
      </c>
      <c r="S362" s="32" t="s">
        <v>659</v>
      </c>
      <c r="T362" s="31" t="s">
        <v>898</v>
      </c>
      <c r="U362" s="5">
        <v>20.97</v>
      </c>
      <c r="V362" s="5" t="s">
        <v>174</v>
      </c>
      <c r="W362" s="5" t="s">
        <v>898</v>
      </c>
      <c r="X362" s="5">
        <v>20.97</v>
      </c>
      <c r="Y362" s="5" t="s">
        <v>174</v>
      </c>
      <c r="Z362" s="5" t="s">
        <v>898</v>
      </c>
      <c r="AA362" s="5">
        <v>103.05</v>
      </c>
      <c r="AB362" s="5" t="s">
        <v>174</v>
      </c>
      <c r="AC362" s="5" t="s">
        <v>898</v>
      </c>
      <c r="AD362" s="5">
        <v>198.76</v>
      </c>
      <c r="AE362" s="32" t="s">
        <v>174</v>
      </c>
      <c r="AF362" s="35">
        <v>0.62638888888888888</v>
      </c>
      <c r="AG362" s="5">
        <v>44.3</v>
      </c>
      <c r="AH362" s="5">
        <v>44.3</v>
      </c>
      <c r="AI362" s="5">
        <f>AH362*2</f>
        <v>88.6</v>
      </c>
      <c r="AJ362" s="5">
        <v>163.19999999999999</v>
      </c>
      <c r="AK362" s="32" t="s">
        <v>879</v>
      </c>
      <c r="AL362" s="27"/>
    </row>
    <row r="363" spans="1:38" ht="13.5" customHeight="1" x14ac:dyDescent="0.25">
      <c r="A363" s="3">
        <v>126</v>
      </c>
      <c r="B363" s="60"/>
      <c r="C363" s="60"/>
      <c r="D363" s="60"/>
      <c r="E363" s="60"/>
      <c r="F363" s="65"/>
      <c r="G363" s="13">
        <v>46046</v>
      </c>
      <c r="H363" s="31" t="s">
        <v>659</v>
      </c>
      <c r="I363" s="5" t="s">
        <v>659</v>
      </c>
      <c r="J363" s="5" t="s">
        <v>659</v>
      </c>
      <c r="K363" s="5" t="s">
        <v>659</v>
      </c>
      <c r="L363" s="5" t="s">
        <v>659</v>
      </c>
      <c r="M363" s="5" t="s">
        <v>659</v>
      </c>
      <c r="N363" s="5" t="s">
        <v>659</v>
      </c>
      <c r="O363" s="5" t="s">
        <v>659</v>
      </c>
      <c r="P363" s="5" t="s">
        <v>659</v>
      </c>
      <c r="Q363" s="5" t="s">
        <v>659</v>
      </c>
      <c r="R363" s="5" t="s">
        <v>659</v>
      </c>
      <c r="S363" s="32" t="s">
        <v>659</v>
      </c>
      <c r="T363" s="31" t="s">
        <v>898</v>
      </c>
      <c r="U363" s="5">
        <v>20.97</v>
      </c>
      <c r="V363" s="5" t="s">
        <v>174</v>
      </c>
      <c r="W363" s="5" t="s">
        <v>898</v>
      </c>
      <c r="X363" s="5">
        <v>20.97</v>
      </c>
      <c r="Y363" s="5" t="s">
        <v>174</v>
      </c>
      <c r="Z363" s="5" t="s">
        <v>898</v>
      </c>
      <c r="AA363" s="5">
        <v>95.04</v>
      </c>
      <c r="AB363" s="5" t="s">
        <v>174</v>
      </c>
      <c r="AC363" s="5" t="s">
        <v>898</v>
      </c>
      <c r="AD363" s="5">
        <v>198.74</v>
      </c>
      <c r="AE363" s="32" t="s">
        <v>174</v>
      </c>
      <c r="AF363" s="31" t="s">
        <v>115</v>
      </c>
      <c r="AG363" s="5" t="s">
        <v>115</v>
      </c>
      <c r="AH363" s="5" t="s">
        <v>115</v>
      </c>
      <c r="AI363" s="5" t="s">
        <v>115</v>
      </c>
      <c r="AJ363" s="5" t="s">
        <v>115</v>
      </c>
      <c r="AK363" s="32" t="s">
        <v>115</v>
      </c>
      <c r="AL363" s="27" t="s">
        <v>942</v>
      </c>
    </row>
    <row r="364" spans="1:38" ht="13.5" customHeight="1" x14ac:dyDescent="0.25">
      <c r="A364" s="3">
        <v>126</v>
      </c>
      <c r="B364" s="60"/>
      <c r="C364" s="60"/>
      <c r="D364" s="60"/>
      <c r="E364" s="60"/>
      <c r="F364" s="65"/>
      <c r="G364" s="13">
        <v>46050</v>
      </c>
      <c r="H364" s="31" t="s">
        <v>659</v>
      </c>
      <c r="I364" s="5" t="s">
        <v>659</v>
      </c>
      <c r="J364" s="5" t="s">
        <v>659</v>
      </c>
      <c r="K364" s="5" t="s">
        <v>659</v>
      </c>
      <c r="L364" s="5" t="s">
        <v>659</v>
      </c>
      <c r="M364" s="5" t="s">
        <v>659</v>
      </c>
      <c r="N364" s="5" t="s">
        <v>659</v>
      </c>
      <c r="O364" s="5" t="s">
        <v>659</v>
      </c>
      <c r="P364" s="5" t="s">
        <v>659</v>
      </c>
      <c r="Q364" s="5" t="s">
        <v>659</v>
      </c>
      <c r="R364" s="5" t="s">
        <v>659</v>
      </c>
      <c r="S364" s="32" t="s">
        <v>659</v>
      </c>
      <c r="T364" s="31" t="s">
        <v>897</v>
      </c>
      <c r="U364" s="5">
        <v>24.97</v>
      </c>
      <c r="V364" s="5" t="s">
        <v>174</v>
      </c>
      <c r="W364" s="5" t="s">
        <v>897</v>
      </c>
      <c r="X364" s="5">
        <v>24.97</v>
      </c>
      <c r="Y364" s="5" t="s">
        <v>174</v>
      </c>
      <c r="Z364" s="5" t="s">
        <v>897</v>
      </c>
      <c r="AA364" s="5">
        <v>87</v>
      </c>
      <c r="AB364" s="5" t="s">
        <v>174</v>
      </c>
      <c r="AC364" s="5" t="s">
        <v>897</v>
      </c>
      <c r="AD364" s="5">
        <v>178.68</v>
      </c>
      <c r="AE364" s="32" t="s">
        <v>174</v>
      </c>
      <c r="AF364" s="35">
        <v>0.62638888888888888</v>
      </c>
      <c r="AG364" s="5">
        <v>51.1</v>
      </c>
      <c r="AH364" s="5">
        <v>51.1</v>
      </c>
      <c r="AI364" s="5">
        <f>AH364*2</f>
        <v>102.2</v>
      </c>
      <c r="AJ364" s="5">
        <v>188.4</v>
      </c>
      <c r="AK364" s="32" t="s">
        <v>879</v>
      </c>
      <c r="AL364" s="27"/>
    </row>
    <row r="365" spans="1:38" ht="13.5" customHeight="1" x14ac:dyDescent="0.25">
      <c r="A365" s="3">
        <v>127</v>
      </c>
      <c r="B365" s="62" t="s">
        <v>28</v>
      </c>
      <c r="C365" s="62" t="s">
        <v>398</v>
      </c>
      <c r="D365" s="62" t="s">
        <v>1044</v>
      </c>
      <c r="E365" s="62" t="s">
        <v>398</v>
      </c>
      <c r="F365" s="66">
        <v>45957</v>
      </c>
      <c r="G365" s="26">
        <v>46045</v>
      </c>
      <c r="H365" s="33" t="s">
        <v>659</v>
      </c>
      <c r="I365" s="15" t="s">
        <v>659</v>
      </c>
      <c r="J365" s="15" t="s">
        <v>659</v>
      </c>
      <c r="K365" s="15" t="s">
        <v>659</v>
      </c>
      <c r="L365" s="15" t="s">
        <v>659</v>
      </c>
      <c r="M365" s="15" t="s">
        <v>659</v>
      </c>
      <c r="N365" s="15" t="s">
        <v>659</v>
      </c>
      <c r="O365" s="15" t="s">
        <v>659</v>
      </c>
      <c r="P365" s="15" t="s">
        <v>659</v>
      </c>
      <c r="Q365" s="15" t="s">
        <v>659</v>
      </c>
      <c r="R365" s="15" t="s">
        <v>659</v>
      </c>
      <c r="S365" s="34" t="s">
        <v>659</v>
      </c>
      <c r="T365" s="33" t="s">
        <v>1058</v>
      </c>
      <c r="U365" s="15">
        <v>28.080000000000002</v>
      </c>
      <c r="V365" s="15" t="s">
        <v>368</v>
      </c>
      <c r="W365" s="15" t="s">
        <v>1058</v>
      </c>
      <c r="X365" s="15">
        <v>28.080000000000002</v>
      </c>
      <c r="Y365" s="15" t="s">
        <v>368</v>
      </c>
      <c r="Z365" s="15" t="s">
        <v>1058</v>
      </c>
      <c r="AA365" s="15">
        <v>107.12520000000001</v>
      </c>
      <c r="AB365" s="15" t="s">
        <v>368</v>
      </c>
      <c r="AC365" s="15" t="s">
        <v>1058</v>
      </c>
      <c r="AD365" s="15">
        <v>261.26280000000003</v>
      </c>
      <c r="AE365" s="34" t="s">
        <v>368</v>
      </c>
      <c r="AF365" s="33" t="s">
        <v>1059</v>
      </c>
      <c r="AG365" s="15">
        <v>39</v>
      </c>
      <c r="AH365" s="15">
        <v>39</v>
      </c>
      <c r="AI365" s="15">
        <v>78</v>
      </c>
      <c r="AJ365" s="15">
        <v>156</v>
      </c>
      <c r="AK365" s="32" t="s">
        <v>1047</v>
      </c>
      <c r="AL365" s="27"/>
    </row>
    <row r="366" spans="1:38" ht="13.5" customHeight="1" x14ac:dyDescent="0.25">
      <c r="A366" s="3">
        <v>127</v>
      </c>
      <c r="B366" s="62"/>
      <c r="C366" s="62"/>
      <c r="D366" s="62"/>
      <c r="E366" s="62"/>
      <c r="F366" s="66"/>
      <c r="G366" s="26">
        <v>46049</v>
      </c>
      <c r="H366" s="33" t="s">
        <v>659</v>
      </c>
      <c r="I366" s="15" t="s">
        <v>659</v>
      </c>
      <c r="J366" s="15" t="s">
        <v>659</v>
      </c>
      <c r="K366" s="15" t="s">
        <v>659</v>
      </c>
      <c r="L366" s="15" t="s">
        <v>659</v>
      </c>
      <c r="M366" s="15" t="s">
        <v>659</v>
      </c>
      <c r="N366" s="15" t="s">
        <v>659</v>
      </c>
      <c r="O366" s="15" t="s">
        <v>659</v>
      </c>
      <c r="P366" s="15" t="s">
        <v>659</v>
      </c>
      <c r="Q366" s="15" t="s">
        <v>659</v>
      </c>
      <c r="R366" s="15" t="s">
        <v>659</v>
      </c>
      <c r="S366" s="34" t="s">
        <v>659</v>
      </c>
      <c r="T366" s="33" t="s">
        <v>1060</v>
      </c>
      <c r="U366" s="15">
        <v>25.92</v>
      </c>
      <c r="V366" s="15" t="s">
        <v>345</v>
      </c>
      <c r="W366" s="15" t="s">
        <v>1060</v>
      </c>
      <c r="X366" s="15">
        <v>25.92</v>
      </c>
      <c r="Y366" s="15" t="s">
        <v>345</v>
      </c>
      <c r="Z366" s="15" t="s">
        <v>1060</v>
      </c>
      <c r="AA366" s="15">
        <v>90.352800000000002</v>
      </c>
      <c r="AB366" s="15" t="s">
        <v>345</v>
      </c>
      <c r="AC366" s="15" t="s">
        <v>1060</v>
      </c>
      <c r="AD366" s="15">
        <v>172.34640000000002</v>
      </c>
      <c r="AE366" s="34" t="s">
        <v>345</v>
      </c>
      <c r="AF366" s="33" t="s">
        <v>1054</v>
      </c>
      <c r="AG366" s="15">
        <v>29</v>
      </c>
      <c r="AH366" s="15">
        <v>29</v>
      </c>
      <c r="AI366" s="15">
        <v>58</v>
      </c>
      <c r="AJ366" s="15">
        <v>116</v>
      </c>
      <c r="AK366" s="32" t="s">
        <v>1047</v>
      </c>
      <c r="AL366" s="27"/>
    </row>
    <row r="367" spans="1:38" ht="13.5" customHeight="1" x14ac:dyDescent="0.25">
      <c r="A367" s="3">
        <v>127</v>
      </c>
      <c r="B367" s="62"/>
      <c r="C367" s="62"/>
      <c r="D367" s="62"/>
      <c r="E367" s="62"/>
      <c r="F367" s="66"/>
      <c r="G367" s="26">
        <v>46053</v>
      </c>
      <c r="H367" s="33" t="s">
        <v>659</v>
      </c>
      <c r="I367" s="15" t="s">
        <v>659</v>
      </c>
      <c r="J367" s="15" t="s">
        <v>659</v>
      </c>
      <c r="K367" s="15" t="s">
        <v>659</v>
      </c>
      <c r="L367" s="15" t="s">
        <v>659</v>
      </c>
      <c r="M367" s="15" t="s">
        <v>659</v>
      </c>
      <c r="N367" s="15" t="s">
        <v>659</v>
      </c>
      <c r="O367" s="15" t="s">
        <v>659</v>
      </c>
      <c r="P367" s="15" t="s">
        <v>659</v>
      </c>
      <c r="Q367" s="15" t="s">
        <v>659</v>
      </c>
      <c r="R367" s="15" t="s">
        <v>659</v>
      </c>
      <c r="S367" s="34" t="s">
        <v>659</v>
      </c>
      <c r="T367" s="33" t="s">
        <v>1057</v>
      </c>
      <c r="U367" s="15">
        <v>17.28</v>
      </c>
      <c r="V367" s="15" t="s">
        <v>345</v>
      </c>
      <c r="W367" s="15" t="s">
        <v>1057</v>
      </c>
      <c r="X367" s="15">
        <v>17.28</v>
      </c>
      <c r="Y367" s="15" t="s">
        <v>345</v>
      </c>
      <c r="Z367" s="15" t="s">
        <v>1057</v>
      </c>
      <c r="AA367" s="15">
        <v>67.478400000000008</v>
      </c>
      <c r="AB367" s="15" t="s">
        <v>345</v>
      </c>
      <c r="AC367" s="15" t="s">
        <v>1057</v>
      </c>
      <c r="AD367" s="15">
        <v>215.39520000000002</v>
      </c>
      <c r="AE367" s="34" t="s">
        <v>345</v>
      </c>
      <c r="AF367" s="33" t="s">
        <v>1054</v>
      </c>
      <c r="AG367" s="15">
        <v>49</v>
      </c>
      <c r="AH367" s="15">
        <v>49</v>
      </c>
      <c r="AI367" s="15">
        <v>98</v>
      </c>
      <c r="AJ367" s="15">
        <v>196</v>
      </c>
      <c r="AK367" s="32" t="s">
        <v>1047</v>
      </c>
      <c r="AL367" s="27"/>
    </row>
    <row r="368" spans="1:38" ht="13.5" customHeight="1" x14ac:dyDescent="0.25">
      <c r="A368" s="3">
        <v>128</v>
      </c>
      <c r="B368" s="62" t="s">
        <v>79</v>
      </c>
      <c r="C368" s="62" t="s">
        <v>398</v>
      </c>
      <c r="D368" s="62" t="s">
        <v>54</v>
      </c>
      <c r="E368" s="62" t="s">
        <v>398</v>
      </c>
      <c r="F368" s="66">
        <v>45957</v>
      </c>
      <c r="G368" s="26">
        <v>46045</v>
      </c>
      <c r="H368" s="33" t="s">
        <v>659</v>
      </c>
      <c r="I368" s="15" t="s">
        <v>659</v>
      </c>
      <c r="J368" s="15" t="s">
        <v>659</v>
      </c>
      <c r="K368" s="15" t="s">
        <v>659</v>
      </c>
      <c r="L368" s="15" t="s">
        <v>659</v>
      </c>
      <c r="M368" s="15" t="s">
        <v>659</v>
      </c>
      <c r="N368" s="15" t="s">
        <v>659</v>
      </c>
      <c r="O368" s="15" t="s">
        <v>659</v>
      </c>
      <c r="P368" s="15" t="s">
        <v>659</v>
      </c>
      <c r="Q368" s="15" t="s">
        <v>659</v>
      </c>
      <c r="R368" s="15" t="s">
        <v>659</v>
      </c>
      <c r="S368" s="34" t="s">
        <v>659</v>
      </c>
      <c r="T368" s="33" t="s">
        <v>1070</v>
      </c>
      <c r="U368" s="15">
        <v>20.520000000000003</v>
      </c>
      <c r="V368" s="15" t="s">
        <v>345</v>
      </c>
      <c r="W368" s="15" t="s">
        <v>1070</v>
      </c>
      <c r="X368" s="15">
        <v>46.288800000000002</v>
      </c>
      <c r="Y368" s="15" t="s">
        <v>345</v>
      </c>
      <c r="Z368" s="15" t="s">
        <v>1070</v>
      </c>
      <c r="AA368" s="15">
        <v>80.395200000000003</v>
      </c>
      <c r="AB368" s="15" t="s">
        <v>345</v>
      </c>
      <c r="AC368" s="15" t="s">
        <v>1070</v>
      </c>
      <c r="AD368" s="15">
        <v>155.4228</v>
      </c>
      <c r="AE368" s="34" t="s">
        <v>345</v>
      </c>
      <c r="AF368" s="33" t="s">
        <v>1071</v>
      </c>
      <c r="AG368" s="15">
        <v>90.35</v>
      </c>
      <c r="AH368" s="15">
        <v>90.35</v>
      </c>
      <c r="AI368" s="15">
        <v>180.7</v>
      </c>
      <c r="AJ368" s="15">
        <v>332.6</v>
      </c>
      <c r="AK368" s="32" t="s">
        <v>1047</v>
      </c>
      <c r="AL368" s="27"/>
    </row>
    <row r="369" spans="1:38" ht="13.5" customHeight="1" x14ac:dyDescent="0.25">
      <c r="A369" s="3">
        <v>128</v>
      </c>
      <c r="B369" s="62"/>
      <c r="C369" s="62"/>
      <c r="D369" s="62"/>
      <c r="E369" s="62"/>
      <c r="F369" s="67"/>
      <c r="G369" s="26">
        <v>46049</v>
      </c>
      <c r="H369" s="33" t="s">
        <v>659</v>
      </c>
      <c r="I369" s="15" t="s">
        <v>659</v>
      </c>
      <c r="J369" s="15" t="s">
        <v>659</v>
      </c>
      <c r="K369" s="15" t="s">
        <v>659</v>
      </c>
      <c r="L369" s="15" t="s">
        <v>659</v>
      </c>
      <c r="M369" s="15" t="s">
        <v>659</v>
      </c>
      <c r="N369" s="15" t="s">
        <v>659</v>
      </c>
      <c r="O369" s="15" t="s">
        <v>659</v>
      </c>
      <c r="P369" s="15" t="s">
        <v>659</v>
      </c>
      <c r="Q369" s="15" t="s">
        <v>659</v>
      </c>
      <c r="R369" s="15" t="s">
        <v>659</v>
      </c>
      <c r="S369" s="34" t="s">
        <v>659</v>
      </c>
      <c r="T369" s="33" t="s">
        <v>1070</v>
      </c>
      <c r="U369" s="15">
        <v>22.68</v>
      </c>
      <c r="V369" s="15" t="s">
        <v>401</v>
      </c>
      <c r="W369" s="15" t="s">
        <v>1070</v>
      </c>
      <c r="X369" s="15">
        <v>59.400000000000006</v>
      </c>
      <c r="Y369" s="15" t="s">
        <v>401</v>
      </c>
      <c r="Z369" s="15" t="s">
        <v>1070</v>
      </c>
      <c r="AA369" s="15">
        <v>93.884400000000014</v>
      </c>
      <c r="AB369" s="15" t="s">
        <v>401</v>
      </c>
      <c r="AC369" s="15" t="s">
        <v>1070</v>
      </c>
      <c r="AD369" s="15">
        <v>185.59800000000001</v>
      </c>
      <c r="AE369" s="34" t="s">
        <v>401</v>
      </c>
      <c r="AF369" s="33" t="s">
        <v>1072</v>
      </c>
      <c r="AG369" s="15">
        <v>64.55</v>
      </c>
      <c r="AH369" s="15">
        <v>64.55</v>
      </c>
      <c r="AI369" s="15">
        <v>129.1</v>
      </c>
      <c r="AJ369" s="15">
        <v>237.6</v>
      </c>
      <c r="AK369" s="32" t="s">
        <v>1047</v>
      </c>
      <c r="AL369" s="27"/>
    </row>
    <row r="370" spans="1:38" ht="13.5" customHeight="1" x14ac:dyDescent="0.25">
      <c r="A370" s="3">
        <v>128</v>
      </c>
      <c r="B370" s="62"/>
      <c r="C370" s="62"/>
      <c r="D370" s="62"/>
      <c r="E370" s="62"/>
      <c r="F370" s="67"/>
      <c r="G370" s="26">
        <v>46053</v>
      </c>
      <c r="H370" s="33" t="s">
        <v>659</v>
      </c>
      <c r="I370" s="15" t="s">
        <v>659</v>
      </c>
      <c r="J370" s="15" t="s">
        <v>659</v>
      </c>
      <c r="K370" s="15" t="s">
        <v>659</v>
      </c>
      <c r="L370" s="15" t="s">
        <v>659</v>
      </c>
      <c r="M370" s="15" t="s">
        <v>659</v>
      </c>
      <c r="N370" s="15" t="s">
        <v>659</v>
      </c>
      <c r="O370" s="15" t="s">
        <v>659</v>
      </c>
      <c r="P370" s="15" t="s">
        <v>659</v>
      </c>
      <c r="Q370" s="15" t="s">
        <v>659</v>
      </c>
      <c r="R370" s="15" t="s">
        <v>659</v>
      </c>
      <c r="S370" s="34" t="s">
        <v>659</v>
      </c>
      <c r="T370" s="33" t="s">
        <v>1073</v>
      </c>
      <c r="U370" s="15">
        <v>14.040000000000001</v>
      </c>
      <c r="V370" s="15" t="s">
        <v>95</v>
      </c>
      <c r="W370" s="15" t="s">
        <v>1073</v>
      </c>
      <c r="X370" s="15">
        <v>38.340000000000003</v>
      </c>
      <c r="Y370" s="15" t="s">
        <v>95</v>
      </c>
      <c r="Z370" s="15" t="s">
        <v>1073</v>
      </c>
      <c r="AA370" s="15">
        <v>55.3932</v>
      </c>
      <c r="AB370" s="15" t="s">
        <v>95</v>
      </c>
      <c r="AC370" s="15" t="s">
        <v>1073</v>
      </c>
      <c r="AD370" s="15">
        <v>116.25120000000001</v>
      </c>
      <c r="AE370" s="34" t="s">
        <v>95</v>
      </c>
      <c r="AF370" s="33" t="s">
        <v>1074</v>
      </c>
      <c r="AG370" s="15">
        <v>59.4</v>
      </c>
      <c r="AH370" s="15">
        <v>59.4</v>
      </c>
      <c r="AI370" s="15">
        <v>118.8</v>
      </c>
      <c r="AJ370" s="15">
        <v>218.8</v>
      </c>
      <c r="AK370" s="32" t="s">
        <v>1047</v>
      </c>
      <c r="AL370" s="27"/>
    </row>
    <row r="371" spans="1:38" ht="13.5" customHeight="1" x14ac:dyDescent="0.25">
      <c r="A371" s="3">
        <v>129</v>
      </c>
      <c r="B371" s="62" t="s">
        <v>15</v>
      </c>
      <c r="C371" s="62" t="s">
        <v>134</v>
      </c>
      <c r="D371" s="62" t="s">
        <v>10</v>
      </c>
      <c r="E371" s="62" t="s">
        <v>134</v>
      </c>
      <c r="F371" s="66">
        <v>45969</v>
      </c>
      <c r="G371" s="26">
        <v>46057</v>
      </c>
      <c r="H371" s="33" t="s">
        <v>659</v>
      </c>
      <c r="I371" s="15" t="s">
        <v>659</v>
      </c>
      <c r="J371" s="15" t="s">
        <v>659</v>
      </c>
      <c r="K371" s="15" t="s">
        <v>659</v>
      </c>
      <c r="L371" s="15" t="s">
        <v>659</v>
      </c>
      <c r="M371" s="15" t="s">
        <v>659</v>
      </c>
      <c r="N371" s="15" t="s">
        <v>659</v>
      </c>
      <c r="O371" s="15" t="s">
        <v>659</v>
      </c>
      <c r="P371" s="15" t="s">
        <v>659</v>
      </c>
      <c r="Q371" s="15" t="s">
        <v>659</v>
      </c>
      <c r="R371" s="15" t="s">
        <v>659</v>
      </c>
      <c r="S371" s="34" t="s">
        <v>659</v>
      </c>
      <c r="T371" s="33" t="s">
        <v>1311</v>
      </c>
      <c r="U371" s="15">
        <v>67.410000000000011</v>
      </c>
      <c r="V371" s="15" t="s">
        <v>345</v>
      </c>
      <c r="W371" s="15" t="s">
        <v>1311</v>
      </c>
      <c r="X371" s="15">
        <v>67.410000000000011</v>
      </c>
      <c r="Y371" s="15" t="s">
        <v>345</v>
      </c>
      <c r="Z371" s="15" t="s">
        <v>1311</v>
      </c>
      <c r="AA371" s="15">
        <v>172.48400000000001</v>
      </c>
      <c r="AB371" s="15" t="s">
        <v>345</v>
      </c>
      <c r="AC371" s="15" t="s">
        <v>1311</v>
      </c>
      <c r="AD371" s="15">
        <v>341.09460000000001</v>
      </c>
      <c r="AE371" s="34" t="s">
        <v>345</v>
      </c>
      <c r="AF371" s="33" t="s">
        <v>1315</v>
      </c>
      <c r="AG371" s="15">
        <v>29.9</v>
      </c>
      <c r="AH371" s="15">
        <v>29.9</v>
      </c>
      <c r="AI371" s="15">
        <v>59.8</v>
      </c>
      <c r="AJ371" s="15">
        <v>59.8</v>
      </c>
      <c r="AK371" s="32" t="s">
        <v>199</v>
      </c>
      <c r="AL371" s="27"/>
    </row>
    <row r="372" spans="1:38" ht="13.5" customHeight="1" x14ac:dyDescent="0.25">
      <c r="A372" s="3">
        <v>129</v>
      </c>
      <c r="B372" s="62"/>
      <c r="C372" s="62"/>
      <c r="D372" s="62"/>
      <c r="E372" s="62"/>
      <c r="F372" s="66"/>
      <c r="G372" s="26">
        <v>46061</v>
      </c>
      <c r="H372" s="33" t="s">
        <v>659</v>
      </c>
      <c r="I372" s="15" t="s">
        <v>659</v>
      </c>
      <c r="J372" s="15" t="s">
        <v>659</v>
      </c>
      <c r="K372" s="15" t="s">
        <v>659</v>
      </c>
      <c r="L372" s="15" t="s">
        <v>659</v>
      </c>
      <c r="M372" s="15" t="s">
        <v>659</v>
      </c>
      <c r="N372" s="15" t="s">
        <v>659</v>
      </c>
      <c r="O372" s="15" t="s">
        <v>659</v>
      </c>
      <c r="P372" s="15" t="s">
        <v>659</v>
      </c>
      <c r="Q372" s="15" t="s">
        <v>659</v>
      </c>
      <c r="R372" s="15" t="s">
        <v>659</v>
      </c>
      <c r="S372" s="34" t="s">
        <v>659</v>
      </c>
      <c r="T372" s="33" t="s">
        <v>1311</v>
      </c>
      <c r="U372" s="15">
        <v>72.760000000000005</v>
      </c>
      <c r="V372" s="15" t="s">
        <v>368</v>
      </c>
      <c r="W372" s="15" t="s">
        <v>1311</v>
      </c>
      <c r="X372" s="15">
        <v>72.760000000000005</v>
      </c>
      <c r="Y372" s="15" t="s">
        <v>368</v>
      </c>
      <c r="Z372" s="15" t="s">
        <v>1311</v>
      </c>
      <c r="AA372" s="15">
        <v>183.30170000000001</v>
      </c>
      <c r="AB372" s="15" t="s">
        <v>368</v>
      </c>
      <c r="AC372" s="15" t="s">
        <v>1311</v>
      </c>
      <c r="AD372" s="15">
        <v>366.82810000000001</v>
      </c>
      <c r="AE372" s="34" t="s">
        <v>368</v>
      </c>
      <c r="AF372" s="33" t="s">
        <v>1315</v>
      </c>
      <c r="AG372" s="15">
        <v>29.9</v>
      </c>
      <c r="AH372" s="15">
        <v>29.9</v>
      </c>
      <c r="AI372" s="15">
        <v>59.8</v>
      </c>
      <c r="AJ372" s="15">
        <v>59.8</v>
      </c>
      <c r="AK372" s="32" t="s">
        <v>199</v>
      </c>
      <c r="AL372" s="27"/>
    </row>
    <row r="373" spans="1:38" ht="13.5" customHeight="1" x14ac:dyDescent="0.25">
      <c r="A373" s="3">
        <v>129</v>
      </c>
      <c r="B373" s="62"/>
      <c r="C373" s="62"/>
      <c r="D373" s="62"/>
      <c r="E373" s="62"/>
      <c r="F373" s="66"/>
      <c r="G373" s="26">
        <v>46065</v>
      </c>
      <c r="H373" s="33" t="s">
        <v>659</v>
      </c>
      <c r="I373" s="15" t="s">
        <v>659</v>
      </c>
      <c r="J373" s="15" t="s">
        <v>659</v>
      </c>
      <c r="K373" s="15" t="s">
        <v>659</v>
      </c>
      <c r="L373" s="15" t="s">
        <v>659</v>
      </c>
      <c r="M373" s="15" t="s">
        <v>659</v>
      </c>
      <c r="N373" s="15" t="s">
        <v>659</v>
      </c>
      <c r="O373" s="15" t="s">
        <v>659</v>
      </c>
      <c r="P373" s="15" t="s">
        <v>659</v>
      </c>
      <c r="Q373" s="15" t="s">
        <v>659</v>
      </c>
      <c r="R373" s="15" t="s">
        <v>659</v>
      </c>
      <c r="S373" s="34" t="s">
        <v>659</v>
      </c>
      <c r="T373" s="33" t="s">
        <v>1311</v>
      </c>
      <c r="U373" s="15">
        <v>66.34</v>
      </c>
      <c r="V373" s="15" t="s">
        <v>368</v>
      </c>
      <c r="W373" s="15" t="s">
        <v>1311</v>
      </c>
      <c r="X373" s="15">
        <v>66.34</v>
      </c>
      <c r="Y373" s="15" t="s">
        <v>368</v>
      </c>
      <c r="Z373" s="15" t="s">
        <v>1311</v>
      </c>
      <c r="AA373" s="15">
        <v>171.69220000000001</v>
      </c>
      <c r="AB373" s="15" t="s">
        <v>368</v>
      </c>
      <c r="AC373" s="15" t="s">
        <v>1311</v>
      </c>
      <c r="AD373" s="15">
        <v>345.43880000000001</v>
      </c>
      <c r="AE373" s="34" t="s">
        <v>368</v>
      </c>
      <c r="AF373" s="33" t="s">
        <v>1315</v>
      </c>
      <c r="AG373" s="15">
        <v>29.9</v>
      </c>
      <c r="AH373" s="15">
        <v>29.9</v>
      </c>
      <c r="AI373" s="15">
        <v>59.8</v>
      </c>
      <c r="AJ373" s="15">
        <v>59.8</v>
      </c>
      <c r="AK373" s="32" t="s">
        <v>199</v>
      </c>
      <c r="AL373" s="27"/>
    </row>
    <row r="374" spans="1:38" ht="13.5" customHeight="1" x14ac:dyDescent="0.25">
      <c r="A374" s="3">
        <v>130</v>
      </c>
      <c r="B374" s="60" t="s">
        <v>29</v>
      </c>
      <c r="C374" s="60" t="s">
        <v>780</v>
      </c>
      <c r="D374" s="60" t="s">
        <v>16</v>
      </c>
      <c r="E374" s="60" t="s">
        <v>192</v>
      </c>
      <c r="F374" s="64">
        <v>45953</v>
      </c>
      <c r="G374" s="13">
        <v>46041</v>
      </c>
      <c r="H374" s="31" t="s">
        <v>817</v>
      </c>
      <c r="I374" s="5">
        <v>55.99</v>
      </c>
      <c r="J374" s="5" t="s">
        <v>88</v>
      </c>
      <c r="K374" s="5" t="s">
        <v>818</v>
      </c>
      <c r="L374" s="5">
        <v>93.97</v>
      </c>
      <c r="M374" s="5" t="s">
        <v>174</v>
      </c>
      <c r="N374" s="5" t="s">
        <v>819</v>
      </c>
      <c r="O374" s="5">
        <v>228.98</v>
      </c>
      <c r="P374" s="5" t="s">
        <v>98</v>
      </c>
      <c r="Q374" s="5" t="s">
        <v>819</v>
      </c>
      <c r="R374" s="5">
        <v>449.97</v>
      </c>
      <c r="S374" s="32" t="s">
        <v>98</v>
      </c>
      <c r="T374" s="31" t="s">
        <v>820</v>
      </c>
      <c r="U374" s="5">
        <v>245.99</v>
      </c>
      <c r="V374" s="5" t="s">
        <v>88</v>
      </c>
      <c r="W374" s="5" t="s">
        <v>820</v>
      </c>
      <c r="X374" s="5">
        <v>245.99</v>
      </c>
      <c r="Y374" s="5" t="s">
        <v>88</v>
      </c>
      <c r="Z374" s="5" t="s">
        <v>820</v>
      </c>
      <c r="AA374" s="5">
        <v>488.99</v>
      </c>
      <c r="AB374" s="5" t="s">
        <v>96</v>
      </c>
      <c r="AC374" s="5" t="s">
        <v>820</v>
      </c>
      <c r="AD374" s="5">
        <v>885.99</v>
      </c>
      <c r="AE374" s="32" t="s">
        <v>96</v>
      </c>
      <c r="AF374" s="31" t="s">
        <v>115</v>
      </c>
      <c r="AG374" s="5" t="s">
        <v>115</v>
      </c>
      <c r="AH374" s="5" t="s">
        <v>115</v>
      </c>
      <c r="AI374" s="5" t="s">
        <v>115</v>
      </c>
      <c r="AJ374" s="5" t="s">
        <v>115</v>
      </c>
      <c r="AK374" s="32" t="s">
        <v>821</v>
      </c>
      <c r="AL374" s="27" t="s">
        <v>1706</v>
      </c>
    </row>
    <row r="375" spans="1:38" ht="13.5" customHeight="1" x14ac:dyDescent="0.25">
      <c r="A375" s="3">
        <v>130</v>
      </c>
      <c r="B375" s="60"/>
      <c r="C375" s="60"/>
      <c r="D375" s="60"/>
      <c r="E375" s="60"/>
      <c r="F375" s="65"/>
      <c r="G375" s="13">
        <v>46045</v>
      </c>
      <c r="H375" s="31" t="s">
        <v>822</v>
      </c>
      <c r="I375" s="5">
        <v>74.099999999999994</v>
      </c>
      <c r="J375" s="5" t="s">
        <v>823</v>
      </c>
      <c r="K375" s="5" t="s">
        <v>824</v>
      </c>
      <c r="L375" s="5">
        <v>93.97</v>
      </c>
      <c r="M375" s="5" t="s">
        <v>174</v>
      </c>
      <c r="N375" s="5" t="s">
        <v>818</v>
      </c>
      <c r="O375" s="5">
        <v>264.86</v>
      </c>
      <c r="P375" s="5" t="s">
        <v>825</v>
      </c>
      <c r="Q375" s="5" t="s">
        <v>824</v>
      </c>
      <c r="R375" s="5">
        <v>499.72</v>
      </c>
      <c r="S375" s="32" t="s">
        <v>825</v>
      </c>
      <c r="T375" s="31" t="s">
        <v>826</v>
      </c>
      <c r="U375" s="5">
        <v>245.99</v>
      </c>
      <c r="V375" s="5" t="s">
        <v>88</v>
      </c>
      <c r="W375" s="5" t="s">
        <v>826</v>
      </c>
      <c r="X375" s="5">
        <v>245.99</v>
      </c>
      <c r="Y375" s="5" t="s">
        <v>88</v>
      </c>
      <c r="Z375" s="5" t="s">
        <v>827</v>
      </c>
      <c r="AA375" s="5">
        <v>487.99</v>
      </c>
      <c r="AB375" s="5" t="s">
        <v>96</v>
      </c>
      <c r="AC375" s="5" t="s">
        <v>828</v>
      </c>
      <c r="AD375" s="5">
        <v>886.99</v>
      </c>
      <c r="AE375" s="32" t="s">
        <v>96</v>
      </c>
      <c r="AF375" s="31" t="s">
        <v>115</v>
      </c>
      <c r="AG375" s="5" t="s">
        <v>115</v>
      </c>
      <c r="AH375" s="5" t="s">
        <v>115</v>
      </c>
      <c r="AI375" s="5" t="s">
        <v>115</v>
      </c>
      <c r="AJ375" s="5" t="s">
        <v>115</v>
      </c>
      <c r="AK375" s="32" t="s">
        <v>821</v>
      </c>
      <c r="AL375" s="27" t="s">
        <v>1706</v>
      </c>
    </row>
    <row r="376" spans="1:38" ht="13.5" customHeight="1" x14ac:dyDescent="0.25">
      <c r="A376" s="3">
        <v>130</v>
      </c>
      <c r="B376" s="60"/>
      <c r="C376" s="60"/>
      <c r="D376" s="60"/>
      <c r="E376" s="60"/>
      <c r="F376" s="65"/>
      <c r="G376" s="13">
        <v>46049</v>
      </c>
      <c r="H376" s="31" t="s">
        <v>829</v>
      </c>
      <c r="I376" s="5">
        <v>70.989999999999995</v>
      </c>
      <c r="J376" s="5" t="s">
        <v>88</v>
      </c>
      <c r="K376" s="5" t="s">
        <v>818</v>
      </c>
      <c r="L376" s="5">
        <v>93.97</v>
      </c>
      <c r="M376" s="5" t="s">
        <v>174</v>
      </c>
      <c r="N376" s="5" t="s">
        <v>819</v>
      </c>
      <c r="O376" s="5">
        <v>230.98</v>
      </c>
      <c r="P376" s="5" t="s">
        <v>98</v>
      </c>
      <c r="Q376" s="5" t="s">
        <v>819</v>
      </c>
      <c r="R376" s="5">
        <v>449.97</v>
      </c>
      <c r="S376" s="32" t="s">
        <v>98</v>
      </c>
      <c r="T376" s="31" t="s">
        <v>826</v>
      </c>
      <c r="U376" s="5">
        <v>246.99</v>
      </c>
      <c r="V376" s="5" t="s">
        <v>89</v>
      </c>
      <c r="W376" s="5" t="s">
        <v>826</v>
      </c>
      <c r="X376" s="5">
        <v>246.99</v>
      </c>
      <c r="Y376" s="5" t="s">
        <v>89</v>
      </c>
      <c r="Z376" s="5" t="s">
        <v>828</v>
      </c>
      <c r="AA376" s="5">
        <v>487.99</v>
      </c>
      <c r="AB376" s="5" t="s">
        <v>96</v>
      </c>
      <c r="AC376" s="5" t="s">
        <v>826</v>
      </c>
      <c r="AD376" s="5">
        <v>885.99</v>
      </c>
      <c r="AE376" s="32" t="s">
        <v>96</v>
      </c>
      <c r="AF376" s="31" t="s">
        <v>115</v>
      </c>
      <c r="AG376" s="5" t="s">
        <v>115</v>
      </c>
      <c r="AH376" s="5" t="s">
        <v>115</v>
      </c>
      <c r="AI376" s="5" t="s">
        <v>115</v>
      </c>
      <c r="AJ376" s="5" t="s">
        <v>115</v>
      </c>
      <c r="AK376" s="32" t="s">
        <v>821</v>
      </c>
      <c r="AL376" s="27" t="s">
        <v>1706</v>
      </c>
    </row>
    <row r="377" spans="1:38" ht="13.5" customHeight="1" x14ac:dyDescent="0.25">
      <c r="A377" s="3">
        <v>131</v>
      </c>
      <c r="B377" s="60" t="s">
        <v>82</v>
      </c>
      <c r="C377" s="60" t="s">
        <v>899</v>
      </c>
      <c r="D377" s="60" t="s">
        <v>83</v>
      </c>
      <c r="E377" s="60" t="s">
        <v>899</v>
      </c>
      <c r="F377" s="64">
        <v>45949</v>
      </c>
      <c r="G377" s="13">
        <v>45672</v>
      </c>
      <c r="H377" s="31" t="s">
        <v>115</v>
      </c>
      <c r="I377" s="5" t="s">
        <v>115</v>
      </c>
      <c r="J377" s="5" t="s">
        <v>115</v>
      </c>
      <c r="K377" s="5" t="s">
        <v>115</v>
      </c>
      <c r="L377" s="5" t="s">
        <v>115</v>
      </c>
      <c r="M377" s="5" t="s">
        <v>115</v>
      </c>
      <c r="N377" s="5" t="s">
        <v>115</v>
      </c>
      <c r="O377" s="5" t="s">
        <v>115</v>
      </c>
      <c r="P377" s="5" t="s">
        <v>115</v>
      </c>
      <c r="Q377" s="5" t="s">
        <v>115</v>
      </c>
      <c r="R377" s="5" t="s">
        <v>115</v>
      </c>
      <c r="S377" s="32" t="s">
        <v>115</v>
      </c>
      <c r="T377" s="31" t="s">
        <v>115</v>
      </c>
      <c r="U377" s="5" t="s">
        <v>115</v>
      </c>
      <c r="V377" s="5" t="s">
        <v>115</v>
      </c>
      <c r="W377" s="5" t="s">
        <v>115</v>
      </c>
      <c r="X377" s="5" t="s">
        <v>115</v>
      </c>
      <c r="Y377" s="5" t="s">
        <v>115</v>
      </c>
      <c r="Z377" s="5" t="s">
        <v>115</v>
      </c>
      <c r="AA377" s="5" t="s">
        <v>115</v>
      </c>
      <c r="AB377" s="5" t="s">
        <v>115</v>
      </c>
      <c r="AC377" s="5" t="s">
        <v>115</v>
      </c>
      <c r="AD377" s="5" t="s">
        <v>115</v>
      </c>
      <c r="AE377" s="32" t="s">
        <v>115</v>
      </c>
      <c r="AF377" s="31" t="s">
        <v>115</v>
      </c>
      <c r="AG377" s="5" t="s">
        <v>115</v>
      </c>
      <c r="AH377" s="5" t="s">
        <v>115</v>
      </c>
      <c r="AI377" s="5" t="s">
        <v>115</v>
      </c>
      <c r="AJ377" s="5" t="s">
        <v>115</v>
      </c>
      <c r="AK377" s="32" t="s">
        <v>115</v>
      </c>
      <c r="AL377" s="27" t="s">
        <v>1708</v>
      </c>
    </row>
    <row r="378" spans="1:38" ht="13.5" customHeight="1" x14ac:dyDescent="0.25">
      <c r="A378" s="3">
        <v>131</v>
      </c>
      <c r="B378" s="60"/>
      <c r="C378" s="60"/>
      <c r="D378" s="60"/>
      <c r="E378" s="60"/>
      <c r="F378" s="65"/>
      <c r="G378" s="13">
        <v>45676</v>
      </c>
      <c r="H378" s="31" t="s">
        <v>115</v>
      </c>
      <c r="I378" s="5" t="s">
        <v>115</v>
      </c>
      <c r="J378" s="5" t="s">
        <v>115</v>
      </c>
      <c r="K378" s="5" t="s">
        <v>115</v>
      </c>
      <c r="L378" s="5" t="s">
        <v>115</v>
      </c>
      <c r="M378" s="5" t="s">
        <v>115</v>
      </c>
      <c r="N378" s="5" t="s">
        <v>115</v>
      </c>
      <c r="O378" s="5" t="s">
        <v>115</v>
      </c>
      <c r="P378" s="5" t="s">
        <v>115</v>
      </c>
      <c r="Q378" s="5" t="s">
        <v>115</v>
      </c>
      <c r="R378" s="5" t="s">
        <v>115</v>
      </c>
      <c r="S378" s="32" t="s">
        <v>115</v>
      </c>
      <c r="T378" s="31" t="s">
        <v>115</v>
      </c>
      <c r="U378" s="5" t="s">
        <v>115</v>
      </c>
      <c r="V378" s="5" t="s">
        <v>115</v>
      </c>
      <c r="W378" s="5" t="s">
        <v>115</v>
      </c>
      <c r="X378" s="5" t="s">
        <v>115</v>
      </c>
      <c r="Y378" s="5" t="s">
        <v>115</v>
      </c>
      <c r="Z378" s="5" t="s">
        <v>115</v>
      </c>
      <c r="AA378" s="5" t="s">
        <v>115</v>
      </c>
      <c r="AB378" s="5" t="s">
        <v>115</v>
      </c>
      <c r="AC378" s="5" t="s">
        <v>115</v>
      </c>
      <c r="AD378" s="5" t="s">
        <v>115</v>
      </c>
      <c r="AE378" s="32" t="s">
        <v>115</v>
      </c>
      <c r="AF378" s="31" t="s">
        <v>115</v>
      </c>
      <c r="AG378" s="5" t="s">
        <v>115</v>
      </c>
      <c r="AH378" s="5" t="s">
        <v>115</v>
      </c>
      <c r="AI378" s="5" t="s">
        <v>115</v>
      </c>
      <c r="AJ378" s="5" t="s">
        <v>115</v>
      </c>
      <c r="AK378" s="32" t="s">
        <v>115</v>
      </c>
      <c r="AL378" s="27" t="s">
        <v>1708</v>
      </c>
    </row>
    <row r="379" spans="1:38" ht="13.5" customHeight="1" x14ac:dyDescent="0.25">
      <c r="A379" s="3">
        <v>131</v>
      </c>
      <c r="B379" s="60"/>
      <c r="C379" s="60"/>
      <c r="D379" s="60"/>
      <c r="E379" s="60"/>
      <c r="F379" s="65"/>
      <c r="G379" s="13">
        <v>45680</v>
      </c>
      <c r="H379" s="31" t="s">
        <v>115</v>
      </c>
      <c r="I379" s="5" t="s">
        <v>115</v>
      </c>
      <c r="J379" s="5" t="s">
        <v>115</v>
      </c>
      <c r="K379" s="5" t="s">
        <v>115</v>
      </c>
      <c r="L379" s="5" t="s">
        <v>115</v>
      </c>
      <c r="M379" s="5" t="s">
        <v>115</v>
      </c>
      <c r="N379" s="5" t="s">
        <v>115</v>
      </c>
      <c r="O379" s="5" t="s">
        <v>115</v>
      </c>
      <c r="P379" s="5" t="s">
        <v>115</v>
      </c>
      <c r="Q379" s="5" t="s">
        <v>115</v>
      </c>
      <c r="R379" s="5" t="s">
        <v>115</v>
      </c>
      <c r="S379" s="32" t="s">
        <v>115</v>
      </c>
      <c r="T379" s="31" t="s">
        <v>115</v>
      </c>
      <c r="U379" s="5" t="s">
        <v>115</v>
      </c>
      <c r="V379" s="5" t="s">
        <v>115</v>
      </c>
      <c r="W379" s="5" t="s">
        <v>115</v>
      </c>
      <c r="X379" s="5" t="s">
        <v>115</v>
      </c>
      <c r="Y379" s="5" t="s">
        <v>115</v>
      </c>
      <c r="Z379" s="5" t="s">
        <v>115</v>
      </c>
      <c r="AA379" s="5" t="s">
        <v>115</v>
      </c>
      <c r="AB379" s="5" t="s">
        <v>115</v>
      </c>
      <c r="AC379" s="5" t="s">
        <v>115</v>
      </c>
      <c r="AD379" s="5" t="s">
        <v>115</v>
      </c>
      <c r="AE379" s="32" t="s">
        <v>115</v>
      </c>
      <c r="AF379" s="31" t="s">
        <v>115</v>
      </c>
      <c r="AG379" s="5" t="s">
        <v>115</v>
      </c>
      <c r="AH379" s="5" t="s">
        <v>115</v>
      </c>
      <c r="AI379" s="5" t="s">
        <v>115</v>
      </c>
      <c r="AJ379" s="5" t="s">
        <v>115</v>
      </c>
      <c r="AK379" s="32" t="s">
        <v>115</v>
      </c>
      <c r="AL379" s="27" t="s">
        <v>1708</v>
      </c>
    </row>
    <row r="380" spans="1:38" ht="13.5" customHeight="1" x14ac:dyDescent="0.25">
      <c r="A380" s="3">
        <v>132</v>
      </c>
      <c r="B380" s="60" t="s">
        <v>31</v>
      </c>
      <c r="C380" s="60" t="s">
        <v>642</v>
      </c>
      <c r="D380" s="60" t="s">
        <v>32</v>
      </c>
      <c r="E380" s="60" t="s">
        <v>642</v>
      </c>
      <c r="F380" s="64">
        <v>45949</v>
      </c>
      <c r="G380" s="13">
        <v>46037</v>
      </c>
      <c r="H380" s="31" t="s">
        <v>659</v>
      </c>
      <c r="I380" s="5" t="s">
        <v>659</v>
      </c>
      <c r="J380" s="5" t="s">
        <v>659</v>
      </c>
      <c r="K380" s="5" t="s">
        <v>659</v>
      </c>
      <c r="L380" s="5" t="s">
        <v>659</v>
      </c>
      <c r="M380" s="5" t="s">
        <v>659</v>
      </c>
      <c r="N380" s="5" t="s">
        <v>659</v>
      </c>
      <c r="O380" s="5" t="s">
        <v>659</v>
      </c>
      <c r="P380" s="5" t="s">
        <v>659</v>
      </c>
      <c r="Q380" s="5" t="s">
        <v>659</v>
      </c>
      <c r="R380" s="5" t="s">
        <v>659</v>
      </c>
      <c r="S380" s="32" t="s">
        <v>659</v>
      </c>
      <c r="T380" s="31" t="s">
        <v>671</v>
      </c>
      <c r="U380" s="5">
        <v>57.29</v>
      </c>
      <c r="V380" s="5" t="s">
        <v>196</v>
      </c>
      <c r="W380" s="5" t="s">
        <v>671</v>
      </c>
      <c r="X380" s="5">
        <v>57.29</v>
      </c>
      <c r="Y380" s="5" t="s">
        <v>196</v>
      </c>
      <c r="Z380" s="5" t="s">
        <v>671</v>
      </c>
      <c r="AA380" s="5">
        <v>163</v>
      </c>
      <c r="AB380" s="5" t="s">
        <v>201</v>
      </c>
      <c r="AC380" s="5" t="s">
        <v>671</v>
      </c>
      <c r="AD380" s="5">
        <v>312</v>
      </c>
      <c r="AE380" s="32" t="s">
        <v>201</v>
      </c>
      <c r="AF380" s="31" t="s">
        <v>1720</v>
      </c>
      <c r="AG380" s="5">
        <v>13.6</v>
      </c>
      <c r="AH380" s="5">
        <v>13.6</v>
      </c>
      <c r="AI380" s="5">
        <v>27.2</v>
      </c>
      <c r="AJ380" s="5">
        <v>39.9</v>
      </c>
      <c r="AK380" s="32" t="s">
        <v>672</v>
      </c>
      <c r="AL380" s="27" t="s">
        <v>1719</v>
      </c>
    </row>
    <row r="381" spans="1:38" ht="13.5" customHeight="1" x14ac:dyDescent="0.25">
      <c r="A381" s="3">
        <v>132</v>
      </c>
      <c r="B381" s="60"/>
      <c r="C381" s="60"/>
      <c r="D381" s="60"/>
      <c r="E381" s="60"/>
      <c r="F381" s="64"/>
      <c r="G381" s="13">
        <v>46041</v>
      </c>
      <c r="H381" s="31" t="s">
        <v>659</v>
      </c>
      <c r="I381" s="5" t="s">
        <v>659</v>
      </c>
      <c r="J381" s="5" t="s">
        <v>659</v>
      </c>
      <c r="K381" s="5" t="s">
        <v>659</v>
      </c>
      <c r="L381" s="5" t="s">
        <v>659</v>
      </c>
      <c r="M381" s="5" t="s">
        <v>659</v>
      </c>
      <c r="N381" s="5" t="s">
        <v>659</v>
      </c>
      <c r="O381" s="5" t="s">
        <v>659</v>
      </c>
      <c r="P381" s="5" t="s">
        <v>659</v>
      </c>
      <c r="Q381" s="5" t="s">
        <v>659</v>
      </c>
      <c r="R381" s="5" t="s">
        <v>659</v>
      </c>
      <c r="S381" s="32" t="s">
        <v>659</v>
      </c>
      <c r="T381" s="31" t="s">
        <v>671</v>
      </c>
      <c r="U381" s="5">
        <v>57.29</v>
      </c>
      <c r="V381" s="5" t="s">
        <v>196</v>
      </c>
      <c r="W381" s="5" t="s">
        <v>671</v>
      </c>
      <c r="X381" s="5">
        <v>57.29</v>
      </c>
      <c r="Y381" s="5" t="s">
        <v>196</v>
      </c>
      <c r="Z381" s="5" t="s">
        <v>671</v>
      </c>
      <c r="AA381" s="5">
        <v>163</v>
      </c>
      <c r="AB381" s="5" t="s">
        <v>201</v>
      </c>
      <c r="AC381" s="5" t="s">
        <v>671</v>
      </c>
      <c r="AD381" s="5">
        <v>312</v>
      </c>
      <c r="AE381" s="32" t="s">
        <v>201</v>
      </c>
      <c r="AF381" s="31" t="s">
        <v>1720</v>
      </c>
      <c r="AG381" s="5">
        <v>13.6</v>
      </c>
      <c r="AH381" s="5">
        <v>13.6</v>
      </c>
      <c r="AI381" s="5">
        <v>27.2</v>
      </c>
      <c r="AJ381" s="5">
        <v>39.9</v>
      </c>
      <c r="AK381" s="32" t="s">
        <v>672</v>
      </c>
      <c r="AL381" s="27" t="s">
        <v>1719</v>
      </c>
    </row>
    <row r="382" spans="1:38" ht="13.5" customHeight="1" x14ac:dyDescent="0.25">
      <c r="A382" s="3">
        <v>132</v>
      </c>
      <c r="B382" s="60"/>
      <c r="C382" s="60"/>
      <c r="D382" s="60"/>
      <c r="E382" s="60"/>
      <c r="F382" s="64"/>
      <c r="G382" s="13">
        <v>46045</v>
      </c>
      <c r="H382" s="31" t="s">
        <v>659</v>
      </c>
      <c r="I382" s="5" t="s">
        <v>659</v>
      </c>
      <c r="J382" s="5" t="s">
        <v>659</v>
      </c>
      <c r="K382" s="5" t="s">
        <v>659</v>
      </c>
      <c r="L382" s="5" t="s">
        <v>659</v>
      </c>
      <c r="M382" s="5" t="s">
        <v>659</v>
      </c>
      <c r="N382" s="5" t="s">
        <v>659</v>
      </c>
      <c r="O382" s="5" t="s">
        <v>659</v>
      </c>
      <c r="P382" s="5" t="s">
        <v>659</v>
      </c>
      <c r="Q382" s="5" t="s">
        <v>659</v>
      </c>
      <c r="R382" s="5" t="s">
        <v>659</v>
      </c>
      <c r="S382" s="32" t="s">
        <v>659</v>
      </c>
      <c r="T382" s="31" t="s">
        <v>671</v>
      </c>
      <c r="U382" s="5">
        <v>57.29</v>
      </c>
      <c r="V382" s="5" t="s">
        <v>196</v>
      </c>
      <c r="W382" s="5" t="s">
        <v>671</v>
      </c>
      <c r="X382" s="5">
        <v>57.29</v>
      </c>
      <c r="Y382" s="5" t="s">
        <v>196</v>
      </c>
      <c r="Z382" s="5" t="s">
        <v>671</v>
      </c>
      <c r="AA382" s="5">
        <v>163</v>
      </c>
      <c r="AB382" s="5" t="s">
        <v>201</v>
      </c>
      <c r="AC382" s="5" t="s">
        <v>671</v>
      </c>
      <c r="AD382" s="5">
        <v>312</v>
      </c>
      <c r="AE382" s="32" t="s">
        <v>201</v>
      </c>
      <c r="AF382" s="31" t="s">
        <v>1720</v>
      </c>
      <c r="AG382" s="5">
        <v>13.6</v>
      </c>
      <c r="AH382" s="5">
        <v>13.6</v>
      </c>
      <c r="AI382" s="5">
        <v>27.2</v>
      </c>
      <c r="AJ382" s="5">
        <v>39.9</v>
      </c>
      <c r="AK382" s="32" t="s">
        <v>672</v>
      </c>
      <c r="AL382" s="27" t="s">
        <v>1719</v>
      </c>
    </row>
    <row r="383" spans="1:38" ht="13.5" customHeight="1" x14ac:dyDescent="0.25">
      <c r="A383" s="3">
        <v>133</v>
      </c>
      <c r="B383" s="60" t="s">
        <v>17</v>
      </c>
      <c r="C383" s="60" t="s">
        <v>87</v>
      </c>
      <c r="D383" s="60" t="s">
        <v>65</v>
      </c>
      <c r="E383" s="60" t="s">
        <v>87</v>
      </c>
      <c r="F383" s="64">
        <v>45942</v>
      </c>
      <c r="G383" s="13">
        <v>46030</v>
      </c>
      <c r="H383" s="31" t="s">
        <v>659</v>
      </c>
      <c r="I383" s="5" t="s">
        <v>659</v>
      </c>
      <c r="J383" s="5" t="s">
        <v>659</v>
      </c>
      <c r="K383" s="5" t="s">
        <v>659</v>
      </c>
      <c r="L383" s="5" t="s">
        <v>659</v>
      </c>
      <c r="M383" s="5" t="s">
        <v>659</v>
      </c>
      <c r="N383" s="5" t="s">
        <v>659</v>
      </c>
      <c r="O383" s="5" t="s">
        <v>659</v>
      </c>
      <c r="P383" s="5" t="s">
        <v>659</v>
      </c>
      <c r="Q383" s="5" t="s">
        <v>659</v>
      </c>
      <c r="R383" s="5" t="s">
        <v>659</v>
      </c>
      <c r="S383" s="32" t="s">
        <v>659</v>
      </c>
      <c r="T383" s="31" t="s">
        <v>168</v>
      </c>
      <c r="U383" s="5">
        <v>28</v>
      </c>
      <c r="V383" s="5" t="s">
        <v>104</v>
      </c>
      <c r="W383" s="5" t="s">
        <v>169</v>
      </c>
      <c r="X383" s="5">
        <v>52.99</v>
      </c>
      <c r="Y383" s="5" t="s">
        <v>98</v>
      </c>
      <c r="Z383" s="5" t="s">
        <v>168</v>
      </c>
      <c r="AA383" s="5">
        <v>106.39</v>
      </c>
      <c r="AB383" s="5" t="s">
        <v>89</v>
      </c>
      <c r="AC383" s="5" t="s">
        <v>168</v>
      </c>
      <c r="AD383" s="5">
        <v>197.79</v>
      </c>
      <c r="AE383" s="32" t="s">
        <v>89</v>
      </c>
      <c r="AF383" s="31" t="s">
        <v>170</v>
      </c>
      <c r="AG383" s="5">
        <v>35.9</v>
      </c>
      <c r="AH383" s="5">
        <v>35.9</v>
      </c>
      <c r="AI383" s="5">
        <v>71.8</v>
      </c>
      <c r="AJ383" s="5">
        <v>96.6</v>
      </c>
      <c r="AK383" s="32" t="s">
        <v>147</v>
      </c>
      <c r="AL383" s="27"/>
    </row>
    <row r="384" spans="1:38" ht="13.5" customHeight="1" x14ac:dyDescent="0.25">
      <c r="A384" s="3">
        <v>133</v>
      </c>
      <c r="B384" s="60"/>
      <c r="C384" s="60"/>
      <c r="D384" s="60"/>
      <c r="E384" s="60"/>
      <c r="F384" s="65"/>
      <c r="G384" s="13">
        <v>46034</v>
      </c>
      <c r="H384" s="31" t="s">
        <v>659</v>
      </c>
      <c r="I384" s="5" t="s">
        <v>659</v>
      </c>
      <c r="J384" s="5" t="s">
        <v>659</v>
      </c>
      <c r="K384" s="5" t="s">
        <v>659</v>
      </c>
      <c r="L384" s="5" t="s">
        <v>659</v>
      </c>
      <c r="M384" s="5" t="s">
        <v>659</v>
      </c>
      <c r="N384" s="5" t="s">
        <v>659</v>
      </c>
      <c r="O384" s="5" t="s">
        <v>659</v>
      </c>
      <c r="P384" s="5" t="s">
        <v>659</v>
      </c>
      <c r="Q384" s="5" t="s">
        <v>659</v>
      </c>
      <c r="R384" s="5" t="s">
        <v>659</v>
      </c>
      <c r="S384" s="32" t="s">
        <v>659</v>
      </c>
      <c r="T384" s="31" t="s">
        <v>168</v>
      </c>
      <c r="U384" s="5">
        <v>32.99</v>
      </c>
      <c r="V384" s="5" t="s">
        <v>104</v>
      </c>
      <c r="W384" s="5" t="s">
        <v>169</v>
      </c>
      <c r="X384" s="5">
        <v>52.99</v>
      </c>
      <c r="Y384" s="5" t="s">
        <v>98</v>
      </c>
      <c r="Z384" s="5" t="s">
        <v>168</v>
      </c>
      <c r="AA384" s="5">
        <v>111.09</v>
      </c>
      <c r="AB384" s="5" t="s">
        <v>89</v>
      </c>
      <c r="AC384" s="5" t="s">
        <v>168</v>
      </c>
      <c r="AD384" s="5">
        <v>207.19</v>
      </c>
      <c r="AE384" s="32" t="s">
        <v>89</v>
      </c>
      <c r="AF384" s="31" t="s">
        <v>170</v>
      </c>
      <c r="AG384" s="5">
        <v>43.9</v>
      </c>
      <c r="AH384" s="5">
        <v>43.9</v>
      </c>
      <c r="AI384" s="5">
        <v>87.8</v>
      </c>
      <c r="AJ384" s="5">
        <v>96.6</v>
      </c>
      <c r="AK384" s="32" t="s">
        <v>147</v>
      </c>
      <c r="AL384" s="27"/>
    </row>
    <row r="385" spans="1:38" ht="13.5" customHeight="1" x14ac:dyDescent="0.25">
      <c r="A385" s="3">
        <v>133</v>
      </c>
      <c r="B385" s="60"/>
      <c r="C385" s="60"/>
      <c r="D385" s="60"/>
      <c r="E385" s="60"/>
      <c r="F385" s="65"/>
      <c r="G385" s="13">
        <v>46038</v>
      </c>
      <c r="H385" s="31" t="s">
        <v>659</v>
      </c>
      <c r="I385" s="5" t="s">
        <v>659</v>
      </c>
      <c r="J385" s="5" t="s">
        <v>659</v>
      </c>
      <c r="K385" s="5" t="s">
        <v>659</v>
      </c>
      <c r="L385" s="5" t="s">
        <v>659</v>
      </c>
      <c r="M385" s="5" t="s">
        <v>659</v>
      </c>
      <c r="N385" s="5" t="s">
        <v>659</v>
      </c>
      <c r="O385" s="5" t="s">
        <v>659</v>
      </c>
      <c r="P385" s="5" t="s">
        <v>659</v>
      </c>
      <c r="Q385" s="5" t="s">
        <v>659</v>
      </c>
      <c r="R385" s="5" t="s">
        <v>659</v>
      </c>
      <c r="S385" s="32" t="s">
        <v>659</v>
      </c>
      <c r="T385" s="31" t="s">
        <v>168</v>
      </c>
      <c r="U385" s="5">
        <v>22.99</v>
      </c>
      <c r="V385" s="5" t="s">
        <v>104</v>
      </c>
      <c r="W385" s="5" t="s">
        <v>171</v>
      </c>
      <c r="X385" s="5">
        <v>45.54</v>
      </c>
      <c r="Y385" s="5" t="s">
        <v>104</v>
      </c>
      <c r="Z385" s="5" t="s">
        <v>171</v>
      </c>
      <c r="AA385" s="5">
        <v>95.09</v>
      </c>
      <c r="AB385" s="5" t="s">
        <v>89</v>
      </c>
      <c r="AC385" s="5" t="s">
        <v>171</v>
      </c>
      <c r="AD385" s="5">
        <v>173.09</v>
      </c>
      <c r="AE385" s="32" t="s">
        <v>89</v>
      </c>
      <c r="AF385" s="31" t="s">
        <v>170</v>
      </c>
      <c r="AG385" s="5">
        <v>43.9</v>
      </c>
      <c r="AH385" s="5">
        <v>43.9</v>
      </c>
      <c r="AI385" s="5">
        <v>87.8</v>
      </c>
      <c r="AJ385" s="5">
        <v>96.6</v>
      </c>
      <c r="AK385" s="32" t="s">
        <v>147</v>
      </c>
      <c r="AL385" s="27"/>
    </row>
    <row r="386" spans="1:38" ht="13.5" customHeight="1" x14ac:dyDescent="0.25">
      <c r="A386" s="3">
        <v>134</v>
      </c>
      <c r="B386" s="60" t="s">
        <v>39</v>
      </c>
      <c r="C386" s="60" t="s">
        <v>87</v>
      </c>
      <c r="D386" s="60" t="s">
        <v>17</v>
      </c>
      <c r="E386" s="60" t="s">
        <v>87</v>
      </c>
      <c r="F386" s="64">
        <v>45936</v>
      </c>
      <c r="G386" s="13">
        <v>46022</v>
      </c>
      <c r="H386" s="31" t="s">
        <v>659</v>
      </c>
      <c r="I386" s="5" t="s">
        <v>659</v>
      </c>
      <c r="J386" s="5" t="s">
        <v>659</v>
      </c>
      <c r="K386" s="5" t="s">
        <v>659</v>
      </c>
      <c r="L386" s="5" t="s">
        <v>659</v>
      </c>
      <c r="M386" s="5" t="s">
        <v>659</v>
      </c>
      <c r="N386" s="5" t="s">
        <v>659</v>
      </c>
      <c r="O386" s="5" t="s">
        <v>659</v>
      </c>
      <c r="P386" s="5" t="s">
        <v>659</v>
      </c>
      <c r="Q386" s="5" t="s">
        <v>112</v>
      </c>
      <c r="R386" s="5">
        <v>516.86</v>
      </c>
      <c r="S386" s="32" t="s">
        <v>95</v>
      </c>
      <c r="T386" s="31" t="s">
        <v>113</v>
      </c>
      <c r="U386" s="5">
        <v>48</v>
      </c>
      <c r="V386" s="5" t="s">
        <v>111</v>
      </c>
      <c r="W386" s="5" t="s">
        <v>113</v>
      </c>
      <c r="X386" s="5">
        <v>48</v>
      </c>
      <c r="Y386" s="5" t="s">
        <v>111</v>
      </c>
      <c r="Z386" s="5" t="s">
        <v>114</v>
      </c>
      <c r="AA386" s="5">
        <v>238</v>
      </c>
      <c r="AB386" s="5" t="s">
        <v>109</v>
      </c>
      <c r="AC386" s="5" t="s">
        <v>115</v>
      </c>
      <c r="AD386" s="5" t="s">
        <v>115</v>
      </c>
      <c r="AE386" s="32" t="s">
        <v>115</v>
      </c>
      <c r="AF386" s="31" t="s">
        <v>116</v>
      </c>
      <c r="AG386" s="5">
        <v>37.9</v>
      </c>
      <c r="AH386" s="5">
        <v>37.9</v>
      </c>
      <c r="AI386" s="5">
        <v>75.8</v>
      </c>
      <c r="AJ386" s="5">
        <v>95</v>
      </c>
      <c r="AK386" s="32" t="s">
        <v>100</v>
      </c>
      <c r="AL386" s="27"/>
    </row>
    <row r="387" spans="1:38" ht="13.5" customHeight="1" x14ac:dyDescent="0.25">
      <c r="A387" s="3">
        <v>134</v>
      </c>
      <c r="B387" s="60"/>
      <c r="C387" s="60"/>
      <c r="D387" s="60"/>
      <c r="E387" s="60"/>
      <c r="F387" s="64"/>
      <c r="G387" s="13">
        <v>46026</v>
      </c>
      <c r="H387" s="31" t="s">
        <v>659</v>
      </c>
      <c r="I387" s="5" t="s">
        <v>659</v>
      </c>
      <c r="J387" s="5" t="s">
        <v>659</v>
      </c>
      <c r="K387" s="5" t="s">
        <v>659</v>
      </c>
      <c r="L387" s="5" t="s">
        <v>659</v>
      </c>
      <c r="M387" s="5" t="s">
        <v>659</v>
      </c>
      <c r="N387" s="5" t="s">
        <v>659</v>
      </c>
      <c r="O387" s="5" t="s">
        <v>659</v>
      </c>
      <c r="P387" s="5" t="s">
        <v>659</v>
      </c>
      <c r="Q387" s="5" t="s">
        <v>117</v>
      </c>
      <c r="R387" s="5">
        <v>953</v>
      </c>
      <c r="S387" s="32" t="s">
        <v>96</v>
      </c>
      <c r="T387" s="31" t="s">
        <v>113</v>
      </c>
      <c r="U387" s="5">
        <v>48</v>
      </c>
      <c r="V387" s="5" t="s">
        <v>118</v>
      </c>
      <c r="W387" s="5" t="s">
        <v>113</v>
      </c>
      <c r="X387" s="5">
        <v>48</v>
      </c>
      <c r="Y387" s="5" t="s">
        <v>118</v>
      </c>
      <c r="Z387" s="5" t="s">
        <v>114</v>
      </c>
      <c r="AA387" s="5">
        <v>238</v>
      </c>
      <c r="AB387" s="5" t="s">
        <v>109</v>
      </c>
      <c r="AC387" s="5" t="s">
        <v>115</v>
      </c>
      <c r="AD387" s="5" t="s">
        <v>115</v>
      </c>
      <c r="AE387" s="32" t="s">
        <v>115</v>
      </c>
      <c r="AF387" s="31" t="s">
        <v>119</v>
      </c>
      <c r="AG387" s="5">
        <v>44.9</v>
      </c>
      <c r="AH387" s="5">
        <v>44.9</v>
      </c>
      <c r="AI387" s="5">
        <v>89.8</v>
      </c>
      <c r="AJ387" s="5">
        <v>95</v>
      </c>
      <c r="AK387" s="32" t="s">
        <v>100</v>
      </c>
      <c r="AL387" s="27"/>
    </row>
    <row r="388" spans="1:38" ht="13.5" customHeight="1" x14ac:dyDescent="0.25">
      <c r="A388" s="3">
        <v>134</v>
      </c>
      <c r="B388" s="60"/>
      <c r="C388" s="60"/>
      <c r="D388" s="60"/>
      <c r="E388" s="60"/>
      <c r="F388" s="64"/>
      <c r="G388" s="13">
        <v>46030</v>
      </c>
      <c r="H388" s="31" t="s">
        <v>659</v>
      </c>
      <c r="I388" s="5" t="s">
        <v>659</v>
      </c>
      <c r="J388" s="5" t="s">
        <v>659</v>
      </c>
      <c r="K388" s="5" t="s">
        <v>659</v>
      </c>
      <c r="L388" s="5" t="s">
        <v>659</v>
      </c>
      <c r="M388" s="5" t="s">
        <v>659</v>
      </c>
      <c r="N388" s="5" t="s">
        <v>659</v>
      </c>
      <c r="O388" s="5" t="s">
        <v>659</v>
      </c>
      <c r="P388" s="5" t="s">
        <v>659</v>
      </c>
      <c r="Q388" s="5" t="s">
        <v>120</v>
      </c>
      <c r="R388" s="5">
        <v>464.6</v>
      </c>
      <c r="S388" s="32" t="s">
        <v>95</v>
      </c>
      <c r="T388" s="31" t="s">
        <v>121</v>
      </c>
      <c r="U388" s="5">
        <v>48</v>
      </c>
      <c r="V388" s="5" t="s">
        <v>118</v>
      </c>
      <c r="W388" s="5" t="s">
        <v>121</v>
      </c>
      <c r="X388" s="5">
        <v>48</v>
      </c>
      <c r="Y388" s="5" t="s">
        <v>118</v>
      </c>
      <c r="Z388" s="5" t="s">
        <v>121</v>
      </c>
      <c r="AA388" s="5">
        <v>238</v>
      </c>
      <c r="AB388" s="5" t="s">
        <v>109</v>
      </c>
      <c r="AC388" s="5" t="s">
        <v>115</v>
      </c>
      <c r="AD388" s="5" t="s">
        <v>115</v>
      </c>
      <c r="AE388" s="32" t="s">
        <v>115</v>
      </c>
      <c r="AF388" s="31" t="s">
        <v>119</v>
      </c>
      <c r="AG388" s="5">
        <v>37.9</v>
      </c>
      <c r="AH388" s="5">
        <v>37.9</v>
      </c>
      <c r="AI388" s="5">
        <v>75.8</v>
      </c>
      <c r="AJ388" s="5">
        <v>95</v>
      </c>
      <c r="AK388" s="32" t="s">
        <v>100</v>
      </c>
      <c r="AL388" s="27"/>
    </row>
    <row r="389" spans="1:38" ht="13.5" customHeight="1" x14ac:dyDescent="0.25">
      <c r="A389" s="3">
        <v>135</v>
      </c>
      <c r="B389" s="60" t="s">
        <v>68</v>
      </c>
      <c r="C389" s="60" t="s">
        <v>1061</v>
      </c>
      <c r="D389" s="60" t="s">
        <v>69</v>
      </c>
      <c r="E389" s="60" t="s">
        <v>1062</v>
      </c>
      <c r="F389" s="64">
        <v>45957</v>
      </c>
      <c r="G389" s="13">
        <v>46045</v>
      </c>
      <c r="H389" s="31" t="s">
        <v>659</v>
      </c>
      <c r="I389" s="5" t="s">
        <v>659</v>
      </c>
      <c r="J389" s="5" t="s">
        <v>659</v>
      </c>
      <c r="K389" s="5" t="s">
        <v>659</v>
      </c>
      <c r="L389" s="5" t="s">
        <v>659</v>
      </c>
      <c r="M389" s="5" t="s">
        <v>659</v>
      </c>
      <c r="N389" s="5" t="s">
        <v>659</v>
      </c>
      <c r="O389" s="5" t="s">
        <v>659</v>
      </c>
      <c r="P389" s="5" t="s">
        <v>659</v>
      </c>
      <c r="Q389" s="5" t="s">
        <v>659</v>
      </c>
      <c r="R389" s="5" t="s">
        <v>659</v>
      </c>
      <c r="S389" s="32" t="s">
        <v>659</v>
      </c>
      <c r="T389" s="31" t="s">
        <v>1063</v>
      </c>
      <c r="U389" s="5">
        <v>59</v>
      </c>
      <c r="V389" s="5" t="s">
        <v>1064</v>
      </c>
      <c r="W389" s="5" t="s">
        <v>1063</v>
      </c>
      <c r="X389" s="5">
        <v>59</v>
      </c>
      <c r="Y389" s="5" t="s">
        <v>1064</v>
      </c>
      <c r="Z389" s="5" t="s">
        <v>1063</v>
      </c>
      <c r="AA389" s="5">
        <v>118</v>
      </c>
      <c r="AB389" s="5" t="s">
        <v>1064</v>
      </c>
      <c r="AC389" s="5" t="s">
        <v>1063</v>
      </c>
      <c r="AD389" s="5">
        <v>232</v>
      </c>
      <c r="AE389" s="32" t="s">
        <v>1064</v>
      </c>
      <c r="AF389" s="31" t="s">
        <v>1065</v>
      </c>
      <c r="AG389" s="5">
        <v>24</v>
      </c>
      <c r="AH389" s="5">
        <v>24</v>
      </c>
      <c r="AI389" s="5">
        <v>48</v>
      </c>
      <c r="AJ389" s="5">
        <v>96</v>
      </c>
      <c r="AK389" s="32" t="s">
        <v>115</v>
      </c>
      <c r="AL389" s="27" t="s">
        <v>1066</v>
      </c>
    </row>
    <row r="390" spans="1:38" ht="13.5" customHeight="1" x14ac:dyDescent="0.25">
      <c r="A390" s="3">
        <v>135</v>
      </c>
      <c r="B390" s="60"/>
      <c r="C390" s="60"/>
      <c r="D390" s="60"/>
      <c r="E390" s="60"/>
      <c r="F390" s="65"/>
      <c r="G390" s="13">
        <v>46049</v>
      </c>
      <c r="H390" s="31" t="s">
        <v>659</v>
      </c>
      <c r="I390" s="5" t="s">
        <v>659</v>
      </c>
      <c r="J390" s="5" t="s">
        <v>659</v>
      </c>
      <c r="K390" s="5" t="s">
        <v>659</v>
      </c>
      <c r="L390" s="5" t="s">
        <v>659</v>
      </c>
      <c r="M390" s="5" t="s">
        <v>659</v>
      </c>
      <c r="N390" s="5" t="s">
        <v>659</v>
      </c>
      <c r="O390" s="5" t="s">
        <v>659</v>
      </c>
      <c r="P390" s="5" t="s">
        <v>659</v>
      </c>
      <c r="Q390" s="5" t="s">
        <v>659</v>
      </c>
      <c r="R390" s="5" t="s">
        <v>659</v>
      </c>
      <c r="S390" s="32" t="s">
        <v>659</v>
      </c>
      <c r="T390" s="31" t="s">
        <v>1063</v>
      </c>
      <c r="U390" s="5">
        <v>59</v>
      </c>
      <c r="V390" s="5" t="s">
        <v>1064</v>
      </c>
      <c r="W390" s="5" t="s">
        <v>1063</v>
      </c>
      <c r="X390" s="5">
        <v>59</v>
      </c>
      <c r="Y390" s="5" t="s">
        <v>1064</v>
      </c>
      <c r="Z390" s="5" t="s">
        <v>1063</v>
      </c>
      <c r="AA390" s="5">
        <v>118</v>
      </c>
      <c r="AB390" s="5" t="s">
        <v>1064</v>
      </c>
      <c r="AC390" s="5" t="s">
        <v>1063</v>
      </c>
      <c r="AD390" s="5">
        <v>232</v>
      </c>
      <c r="AE390" s="32" t="s">
        <v>1064</v>
      </c>
      <c r="AF390" s="31" t="s">
        <v>1065</v>
      </c>
      <c r="AG390" s="5">
        <v>24</v>
      </c>
      <c r="AH390" s="5">
        <v>24</v>
      </c>
      <c r="AI390" s="5">
        <v>48</v>
      </c>
      <c r="AJ390" s="5">
        <v>96</v>
      </c>
      <c r="AK390" s="32" t="s">
        <v>115</v>
      </c>
      <c r="AL390" s="27" t="s">
        <v>1066</v>
      </c>
    </row>
    <row r="391" spans="1:38" ht="13.5" customHeight="1" x14ac:dyDescent="0.25">
      <c r="A391" s="3">
        <v>135</v>
      </c>
      <c r="B391" s="60"/>
      <c r="C391" s="60"/>
      <c r="D391" s="60"/>
      <c r="E391" s="60"/>
      <c r="F391" s="65"/>
      <c r="G391" s="13">
        <v>46053</v>
      </c>
      <c r="H391" s="31" t="s">
        <v>659</v>
      </c>
      <c r="I391" s="5" t="s">
        <v>659</v>
      </c>
      <c r="J391" s="5" t="s">
        <v>659</v>
      </c>
      <c r="K391" s="5" t="s">
        <v>659</v>
      </c>
      <c r="L391" s="5" t="s">
        <v>659</v>
      </c>
      <c r="M391" s="5" t="s">
        <v>659</v>
      </c>
      <c r="N391" s="5" t="s">
        <v>659</v>
      </c>
      <c r="O391" s="5" t="s">
        <v>659</v>
      </c>
      <c r="P391" s="5" t="s">
        <v>659</v>
      </c>
      <c r="Q391" s="5" t="s">
        <v>659</v>
      </c>
      <c r="R391" s="5" t="s">
        <v>659</v>
      </c>
      <c r="S391" s="32" t="s">
        <v>659</v>
      </c>
      <c r="T391" s="31" t="s">
        <v>1068</v>
      </c>
      <c r="U391" s="5">
        <v>59</v>
      </c>
      <c r="V391" s="5" t="s">
        <v>1064</v>
      </c>
      <c r="W391" s="5" t="s">
        <v>1068</v>
      </c>
      <c r="X391" s="5">
        <v>59</v>
      </c>
      <c r="Y391" s="5" t="s">
        <v>1064</v>
      </c>
      <c r="Z391" s="5" t="s">
        <v>1068</v>
      </c>
      <c r="AA391" s="5">
        <v>118</v>
      </c>
      <c r="AB391" s="5" t="s">
        <v>1064</v>
      </c>
      <c r="AC391" s="5" t="s">
        <v>1068</v>
      </c>
      <c r="AD391" s="5">
        <v>232</v>
      </c>
      <c r="AE391" s="32" t="s">
        <v>1064</v>
      </c>
      <c r="AF391" s="31" t="s">
        <v>1065</v>
      </c>
      <c r="AG391" s="5">
        <v>24</v>
      </c>
      <c r="AH391" s="5">
        <v>24</v>
      </c>
      <c r="AI391" s="5">
        <v>48</v>
      </c>
      <c r="AJ391" s="5">
        <v>96</v>
      </c>
      <c r="AK391" s="32" t="s">
        <v>115</v>
      </c>
      <c r="AL391" s="27" t="s">
        <v>1066</v>
      </c>
    </row>
    <row r="392" spans="1:38" ht="13.5" customHeight="1" x14ac:dyDescent="0.25">
      <c r="A392" s="3">
        <v>136</v>
      </c>
      <c r="B392" s="60" t="s">
        <v>22</v>
      </c>
      <c r="C392" s="60" t="s">
        <v>638</v>
      </c>
      <c r="D392" s="60" t="s">
        <v>67</v>
      </c>
      <c r="E392" s="60" t="s">
        <v>639</v>
      </c>
      <c r="F392" s="64">
        <v>45943</v>
      </c>
      <c r="G392" s="13">
        <v>46029</v>
      </c>
      <c r="H392" s="31" t="s">
        <v>659</v>
      </c>
      <c r="I392" s="5" t="s">
        <v>659</v>
      </c>
      <c r="J392" s="5" t="s">
        <v>659</v>
      </c>
      <c r="K392" s="5" t="s">
        <v>659</v>
      </c>
      <c r="L392" s="5" t="s">
        <v>659</v>
      </c>
      <c r="M392" s="5" t="s">
        <v>659</v>
      </c>
      <c r="N392" s="5" t="s">
        <v>659</v>
      </c>
      <c r="O392" s="5" t="s">
        <v>659</v>
      </c>
      <c r="P392" s="5" t="s">
        <v>659</v>
      </c>
      <c r="Q392" s="5" t="s">
        <v>659</v>
      </c>
      <c r="R392" s="5" t="s">
        <v>659</v>
      </c>
      <c r="S392" s="32" t="s">
        <v>659</v>
      </c>
      <c r="T392" s="35">
        <v>0.53819444444444442</v>
      </c>
      <c r="U392" s="5">
        <v>29</v>
      </c>
      <c r="V392" s="9" t="s">
        <v>640</v>
      </c>
      <c r="W392" s="8">
        <v>0.53819444444444442</v>
      </c>
      <c r="X392" s="5">
        <v>29</v>
      </c>
      <c r="Y392" s="9" t="s">
        <v>640</v>
      </c>
      <c r="Z392" s="8">
        <v>0.53819444444444442</v>
      </c>
      <c r="AA392" s="5">
        <v>110</v>
      </c>
      <c r="AB392" s="9" t="s">
        <v>640</v>
      </c>
      <c r="AC392" s="8">
        <v>0.53819444444444442</v>
      </c>
      <c r="AD392" s="5">
        <v>220</v>
      </c>
      <c r="AE392" s="38" t="s">
        <v>640</v>
      </c>
      <c r="AF392" s="31" t="s">
        <v>115</v>
      </c>
      <c r="AG392" s="5">
        <v>26</v>
      </c>
      <c r="AH392" s="5">
        <v>26</v>
      </c>
      <c r="AI392" s="5">
        <v>52</v>
      </c>
      <c r="AJ392" s="5">
        <v>105</v>
      </c>
      <c r="AK392" s="38" t="s">
        <v>641</v>
      </c>
      <c r="AL392" s="27" t="s">
        <v>649</v>
      </c>
    </row>
    <row r="393" spans="1:38" ht="13.5" customHeight="1" x14ac:dyDescent="0.25">
      <c r="A393" s="3">
        <v>136</v>
      </c>
      <c r="B393" s="60"/>
      <c r="C393" s="60"/>
      <c r="D393" s="60"/>
      <c r="E393" s="60"/>
      <c r="F393" s="65"/>
      <c r="G393" s="13">
        <v>46033</v>
      </c>
      <c r="H393" s="31" t="s">
        <v>659</v>
      </c>
      <c r="I393" s="5" t="s">
        <v>659</v>
      </c>
      <c r="J393" s="5" t="s">
        <v>659</v>
      </c>
      <c r="K393" s="5" t="s">
        <v>659</v>
      </c>
      <c r="L393" s="5" t="s">
        <v>659</v>
      </c>
      <c r="M393" s="5" t="s">
        <v>659</v>
      </c>
      <c r="N393" s="5" t="s">
        <v>659</v>
      </c>
      <c r="O393" s="5" t="s">
        <v>659</v>
      </c>
      <c r="P393" s="5" t="s">
        <v>659</v>
      </c>
      <c r="Q393" s="5" t="s">
        <v>659</v>
      </c>
      <c r="R393" s="5" t="s">
        <v>659</v>
      </c>
      <c r="S393" s="32" t="s">
        <v>659</v>
      </c>
      <c r="T393" s="35">
        <v>0.53819444444444442</v>
      </c>
      <c r="U393" s="5">
        <v>29</v>
      </c>
      <c r="V393" s="9" t="s">
        <v>640</v>
      </c>
      <c r="W393" s="8">
        <v>0.53819444444444442</v>
      </c>
      <c r="X393" s="5">
        <v>29</v>
      </c>
      <c r="Y393" s="9" t="s">
        <v>640</v>
      </c>
      <c r="Z393" s="8">
        <v>0.53819444444444442</v>
      </c>
      <c r="AA393" s="5">
        <v>110</v>
      </c>
      <c r="AB393" s="9" t="s">
        <v>640</v>
      </c>
      <c r="AC393" s="8">
        <v>0.53819444444444442</v>
      </c>
      <c r="AD393" s="5">
        <v>220</v>
      </c>
      <c r="AE393" s="38" t="s">
        <v>640</v>
      </c>
      <c r="AF393" s="31" t="s">
        <v>115</v>
      </c>
      <c r="AG393" s="5">
        <v>26</v>
      </c>
      <c r="AH393" s="5">
        <v>26</v>
      </c>
      <c r="AI393" s="5">
        <v>52</v>
      </c>
      <c r="AJ393" s="5">
        <v>105</v>
      </c>
      <c r="AK393" s="38" t="s">
        <v>641</v>
      </c>
      <c r="AL393" s="27" t="s">
        <v>649</v>
      </c>
    </row>
    <row r="394" spans="1:38" ht="13.5" customHeight="1" x14ac:dyDescent="0.25">
      <c r="A394" s="3">
        <v>136</v>
      </c>
      <c r="B394" s="60"/>
      <c r="C394" s="60"/>
      <c r="D394" s="60"/>
      <c r="E394" s="60"/>
      <c r="F394" s="65"/>
      <c r="G394" s="13">
        <v>46037</v>
      </c>
      <c r="H394" s="31" t="s">
        <v>659</v>
      </c>
      <c r="I394" s="5" t="s">
        <v>659</v>
      </c>
      <c r="J394" s="5" t="s">
        <v>659</v>
      </c>
      <c r="K394" s="5" t="s">
        <v>659</v>
      </c>
      <c r="L394" s="5" t="s">
        <v>659</v>
      </c>
      <c r="M394" s="5" t="s">
        <v>659</v>
      </c>
      <c r="N394" s="5" t="s">
        <v>659</v>
      </c>
      <c r="O394" s="5" t="s">
        <v>659</v>
      </c>
      <c r="P394" s="5" t="s">
        <v>659</v>
      </c>
      <c r="Q394" s="5" t="s">
        <v>659</v>
      </c>
      <c r="R394" s="5" t="s">
        <v>659</v>
      </c>
      <c r="S394" s="32" t="s">
        <v>659</v>
      </c>
      <c r="T394" s="35">
        <v>0.53819444444444442</v>
      </c>
      <c r="U394" s="5">
        <v>29</v>
      </c>
      <c r="V394" s="9" t="s">
        <v>640</v>
      </c>
      <c r="W394" s="8">
        <v>0.53819444444444442</v>
      </c>
      <c r="X394" s="5">
        <v>29</v>
      </c>
      <c r="Y394" s="9" t="s">
        <v>640</v>
      </c>
      <c r="Z394" s="8">
        <v>0.53819444444444442</v>
      </c>
      <c r="AA394" s="5">
        <v>104</v>
      </c>
      <c r="AB394" s="9" t="s">
        <v>640</v>
      </c>
      <c r="AC394" s="8">
        <v>0.53819444444444442</v>
      </c>
      <c r="AD394" s="5">
        <v>210</v>
      </c>
      <c r="AE394" s="38" t="s">
        <v>640</v>
      </c>
      <c r="AF394" s="31" t="s">
        <v>115</v>
      </c>
      <c r="AG394" s="5">
        <v>26</v>
      </c>
      <c r="AH394" s="5">
        <v>26</v>
      </c>
      <c r="AI394" s="5">
        <v>52</v>
      </c>
      <c r="AJ394" s="5">
        <v>105</v>
      </c>
      <c r="AK394" s="38" t="s">
        <v>641</v>
      </c>
      <c r="AL394" s="27" t="s">
        <v>649</v>
      </c>
    </row>
    <row r="395" spans="1:38" ht="13.5" customHeight="1" x14ac:dyDescent="0.25">
      <c r="A395" s="3">
        <v>137</v>
      </c>
      <c r="B395" s="60" t="s">
        <v>63</v>
      </c>
      <c r="C395" s="60" t="s">
        <v>1590</v>
      </c>
      <c r="D395" s="60" t="s">
        <v>64</v>
      </c>
      <c r="E395" s="60" t="s">
        <v>1590</v>
      </c>
      <c r="F395" s="64">
        <v>45970</v>
      </c>
      <c r="G395" s="13">
        <v>46058</v>
      </c>
      <c r="H395" s="31" t="s">
        <v>659</v>
      </c>
      <c r="I395" s="5" t="s">
        <v>659</v>
      </c>
      <c r="J395" s="5" t="s">
        <v>659</v>
      </c>
      <c r="K395" s="5" t="s">
        <v>659</v>
      </c>
      <c r="L395" s="5" t="s">
        <v>659</v>
      </c>
      <c r="M395" s="5" t="s">
        <v>659</v>
      </c>
      <c r="N395" s="5" t="s">
        <v>659</v>
      </c>
      <c r="O395" s="5" t="s">
        <v>659</v>
      </c>
      <c r="P395" s="5" t="s">
        <v>659</v>
      </c>
      <c r="Q395" s="5" t="s">
        <v>659</v>
      </c>
      <c r="R395" s="5" t="s">
        <v>659</v>
      </c>
      <c r="S395" s="32" t="s">
        <v>659</v>
      </c>
      <c r="T395" s="31" t="s">
        <v>1591</v>
      </c>
      <c r="U395" s="5">
        <v>18.989999999999998</v>
      </c>
      <c r="V395" s="5" t="s">
        <v>446</v>
      </c>
      <c r="W395" s="5" t="s">
        <v>1591</v>
      </c>
      <c r="X395" s="5">
        <v>36.49</v>
      </c>
      <c r="Y395" s="5" t="s">
        <v>380</v>
      </c>
      <c r="Z395" s="5" t="s">
        <v>1591</v>
      </c>
      <c r="AA395" s="5">
        <v>70.819999999999993</v>
      </c>
      <c r="AB395" s="5" t="s">
        <v>446</v>
      </c>
      <c r="AC395" s="5" t="s">
        <v>1591</v>
      </c>
      <c r="AD395" s="5">
        <v>142.63999999999999</v>
      </c>
      <c r="AE395" s="32" t="s">
        <v>446</v>
      </c>
      <c r="AF395" s="31" t="s">
        <v>115</v>
      </c>
      <c r="AG395" s="5">
        <v>24.99</v>
      </c>
      <c r="AH395" s="5">
        <v>24.99</v>
      </c>
      <c r="AI395" s="5">
        <v>49.98</v>
      </c>
      <c r="AJ395" s="5">
        <v>42</v>
      </c>
      <c r="AK395" s="32" t="s">
        <v>1593</v>
      </c>
      <c r="AL395" s="27" t="s">
        <v>1597</v>
      </c>
    </row>
    <row r="396" spans="1:38" ht="13.5" customHeight="1" x14ac:dyDescent="0.25">
      <c r="A396" s="3">
        <v>137</v>
      </c>
      <c r="B396" s="60"/>
      <c r="C396" s="60"/>
      <c r="D396" s="60"/>
      <c r="E396" s="60"/>
      <c r="F396" s="65"/>
      <c r="G396" s="13">
        <v>46062</v>
      </c>
      <c r="H396" s="31" t="s">
        <v>659</v>
      </c>
      <c r="I396" s="5" t="s">
        <v>659</v>
      </c>
      <c r="J396" s="5" t="s">
        <v>659</v>
      </c>
      <c r="K396" s="5" t="s">
        <v>659</v>
      </c>
      <c r="L396" s="5" t="s">
        <v>659</v>
      </c>
      <c r="M396" s="5" t="s">
        <v>659</v>
      </c>
      <c r="N396" s="5" t="s">
        <v>659</v>
      </c>
      <c r="O396" s="5" t="s">
        <v>659</v>
      </c>
      <c r="P396" s="5" t="s">
        <v>659</v>
      </c>
      <c r="Q396" s="5" t="s">
        <v>659</v>
      </c>
      <c r="R396" s="5" t="s">
        <v>659</v>
      </c>
      <c r="S396" s="32" t="s">
        <v>659</v>
      </c>
      <c r="T396" s="31" t="s">
        <v>1591</v>
      </c>
      <c r="U396" s="5">
        <v>18.989999999999998</v>
      </c>
      <c r="V396" s="5" t="s">
        <v>446</v>
      </c>
      <c r="W396" s="5" t="s">
        <v>1591</v>
      </c>
      <c r="X396" s="5">
        <v>35.99</v>
      </c>
      <c r="Y396" s="5" t="s">
        <v>380</v>
      </c>
      <c r="Z396" s="5" t="s">
        <v>1591</v>
      </c>
      <c r="AA396" s="5">
        <v>70.819999999999993</v>
      </c>
      <c r="AB396" s="5" t="s">
        <v>446</v>
      </c>
      <c r="AC396" s="5" t="s">
        <v>1591</v>
      </c>
      <c r="AD396" s="5">
        <v>142.63999999999999</v>
      </c>
      <c r="AE396" s="32" t="s">
        <v>446</v>
      </c>
      <c r="AF396" s="31" t="s">
        <v>115</v>
      </c>
      <c r="AG396" s="5">
        <v>24.99</v>
      </c>
      <c r="AH396" s="5">
        <v>24.99</v>
      </c>
      <c r="AI396" s="5">
        <v>49.98</v>
      </c>
      <c r="AJ396" s="5">
        <v>42</v>
      </c>
      <c r="AK396" s="32" t="s">
        <v>1593</v>
      </c>
      <c r="AL396" s="27" t="s">
        <v>1597</v>
      </c>
    </row>
    <row r="397" spans="1:38" ht="13.5" customHeight="1" x14ac:dyDescent="0.25">
      <c r="A397" s="3">
        <v>137</v>
      </c>
      <c r="B397" s="60"/>
      <c r="C397" s="60"/>
      <c r="D397" s="60"/>
      <c r="E397" s="60"/>
      <c r="F397" s="65"/>
      <c r="G397" s="13">
        <v>46066</v>
      </c>
      <c r="H397" s="31" t="s">
        <v>659</v>
      </c>
      <c r="I397" s="5" t="s">
        <v>659</v>
      </c>
      <c r="J397" s="5" t="s">
        <v>659</v>
      </c>
      <c r="K397" s="5" t="s">
        <v>659</v>
      </c>
      <c r="L397" s="5" t="s">
        <v>659</v>
      </c>
      <c r="M397" s="5" t="s">
        <v>659</v>
      </c>
      <c r="N397" s="5" t="s">
        <v>659</v>
      </c>
      <c r="O397" s="5" t="s">
        <v>659</v>
      </c>
      <c r="P397" s="5" t="s">
        <v>659</v>
      </c>
      <c r="Q397" s="5" t="s">
        <v>659</v>
      </c>
      <c r="R397" s="5" t="s">
        <v>659</v>
      </c>
      <c r="S397" s="32" t="s">
        <v>659</v>
      </c>
      <c r="T397" s="31" t="s">
        <v>1591</v>
      </c>
      <c r="U397" s="5">
        <v>18.989999999999998</v>
      </c>
      <c r="V397" s="5" t="s">
        <v>446</v>
      </c>
      <c r="W397" s="5" t="s">
        <v>1591</v>
      </c>
      <c r="X397" s="5">
        <v>39.79</v>
      </c>
      <c r="Y397" s="5" t="s">
        <v>446</v>
      </c>
      <c r="Z397" s="5" t="s">
        <v>1591</v>
      </c>
      <c r="AA397" s="5">
        <v>70.819999999999993</v>
      </c>
      <c r="AB397" s="5" t="s">
        <v>446</v>
      </c>
      <c r="AC397" s="5" t="s">
        <v>1591</v>
      </c>
      <c r="AD397" s="5">
        <v>142.63999999999999</v>
      </c>
      <c r="AE397" s="32" t="s">
        <v>446</v>
      </c>
      <c r="AF397" s="31" t="s">
        <v>115</v>
      </c>
      <c r="AG397" s="5">
        <v>24.99</v>
      </c>
      <c r="AH397" s="5">
        <v>24.99</v>
      </c>
      <c r="AI397" s="5">
        <v>49.98</v>
      </c>
      <c r="AJ397" s="5">
        <v>42</v>
      </c>
      <c r="AK397" s="32" t="s">
        <v>1593</v>
      </c>
      <c r="AL397" s="27" t="s">
        <v>1597</v>
      </c>
    </row>
    <row r="398" spans="1:38" ht="13.5" customHeight="1" x14ac:dyDescent="0.25">
      <c r="A398" s="3">
        <v>138</v>
      </c>
      <c r="B398" s="60" t="s">
        <v>24</v>
      </c>
      <c r="C398" s="60" t="s">
        <v>192</v>
      </c>
      <c r="D398" s="60" t="s">
        <v>73</v>
      </c>
      <c r="E398" s="60" t="s">
        <v>192</v>
      </c>
      <c r="F398" s="64">
        <v>45950</v>
      </c>
      <c r="G398" s="13">
        <v>46038</v>
      </c>
      <c r="H398" s="31" t="s">
        <v>659</v>
      </c>
      <c r="I398" s="5" t="s">
        <v>659</v>
      </c>
      <c r="J398" s="5" t="s">
        <v>659</v>
      </c>
      <c r="K398" s="5" t="s">
        <v>669</v>
      </c>
      <c r="L398" s="5">
        <v>62.78</v>
      </c>
      <c r="M398" s="5" t="s">
        <v>196</v>
      </c>
      <c r="N398" s="5" t="s">
        <v>659</v>
      </c>
      <c r="O398" s="5" t="s">
        <v>659</v>
      </c>
      <c r="P398" s="5" t="s">
        <v>659</v>
      </c>
      <c r="Q398" s="5" t="s">
        <v>659</v>
      </c>
      <c r="R398" s="5" t="s">
        <v>659</v>
      </c>
      <c r="S398" s="32" t="s">
        <v>659</v>
      </c>
      <c r="T398" s="31" t="s">
        <v>663</v>
      </c>
      <c r="U398" s="5">
        <v>22.01</v>
      </c>
      <c r="V398" s="5" t="s">
        <v>204</v>
      </c>
      <c r="W398" s="5" t="s">
        <v>115</v>
      </c>
      <c r="X398" s="5" t="s">
        <v>115</v>
      </c>
      <c r="Y398" s="5" t="s">
        <v>115</v>
      </c>
      <c r="Z398" s="5" t="s">
        <v>663</v>
      </c>
      <c r="AA398" s="5">
        <v>70.19</v>
      </c>
      <c r="AB398" s="5" t="s">
        <v>196</v>
      </c>
      <c r="AC398" s="5" t="s">
        <v>663</v>
      </c>
      <c r="AD398" s="5">
        <v>143.63999999999999</v>
      </c>
      <c r="AE398" s="32" t="s">
        <v>196</v>
      </c>
      <c r="AF398" s="31" t="s">
        <v>115</v>
      </c>
      <c r="AG398" s="5">
        <v>23.66</v>
      </c>
      <c r="AH398" s="5">
        <v>23.66</v>
      </c>
      <c r="AI398" s="5">
        <v>47.32</v>
      </c>
      <c r="AJ398" s="5">
        <v>62.93</v>
      </c>
      <c r="AK398" s="32" t="s">
        <v>665</v>
      </c>
      <c r="AL398" s="27" t="s">
        <v>1597</v>
      </c>
    </row>
    <row r="399" spans="1:38" ht="13.5" customHeight="1" x14ac:dyDescent="0.25">
      <c r="A399" s="3">
        <v>138</v>
      </c>
      <c r="B399" s="60"/>
      <c r="C399" s="60"/>
      <c r="D399" s="60"/>
      <c r="E399" s="60"/>
      <c r="F399" s="64"/>
      <c r="G399" s="13">
        <v>46042</v>
      </c>
      <c r="H399" s="31" t="s">
        <v>668</v>
      </c>
      <c r="I399" s="5">
        <v>44.31</v>
      </c>
      <c r="J399" s="5" t="s">
        <v>201</v>
      </c>
      <c r="K399" s="5" t="s">
        <v>669</v>
      </c>
      <c r="L399" s="5">
        <v>62.78</v>
      </c>
      <c r="M399" s="5" t="s">
        <v>196</v>
      </c>
      <c r="N399" s="5" t="s">
        <v>669</v>
      </c>
      <c r="O399" s="5">
        <v>152.22999999999999</v>
      </c>
      <c r="P399" s="5" t="s">
        <v>196</v>
      </c>
      <c r="Q399" s="5" t="s">
        <v>669</v>
      </c>
      <c r="R399" s="5">
        <v>273.3</v>
      </c>
      <c r="S399" s="32" t="s">
        <v>196</v>
      </c>
      <c r="T399" s="31" t="s">
        <v>115</v>
      </c>
      <c r="U399" s="5" t="s">
        <v>115</v>
      </c>
      <c r="V399" s="5" t="s">
        <v>115</v>
      </c>
      <c r="W399" s="5" t="s">
        <v>115</v>
      </c>
      <c r="X399" s="5" t="s">
        <v>115</v>
      </c>
      <c r="Y399" s="5" t="s">
        <v>115</v>
      </c>
      <c r="Z399" s="5" t="s">
        <v>115</v>
      </c>
      <c r="AA399" s="5" t="s">
        <v>115</v>
      </c>
      <c r="AB399" s="5" t="s">
        <v>115</v>
      </c>
      <c r="AC399" s="5" t="s">
        <v>115</v>
      </c>
      <c r="AD399" s="5" t="s">
        <v>115</v>
      </c>
      <c r="AE399" s="32" t="s">
        <v>115</v>
      </c>
      <c r="AF399" s="31" t="s">
        <v>115</v>
      </c>
      <c r="AG399" s="5">
        <v>23.66</v>
      </c>
      <c r="AH399" s="5">
        <v>23.66</v>
      </c>
      <c r="AI399" s="5">
        <v>47.32</v>
      </c>
      <c r="AJ399" s="5">
        <v>62.93</v>
      </c>
      <c r="AK399" s="32" t="s">
        <v>665</v>
      </c>
      <c r="AL399" s="27" t="s">
        <v>1597</v>
      </c>
    </row>
    <row r="400" spans="1:38" ht="13.5" customHeight="1" x14ac:dyDescent="0.25">
      <c r="A400" s="3">
        <v>138</v>
      </c>
      <c r="B400" s="60"/>
      <c r="C400" s="60"/>
      <c r="D400" s="60"/>
      <c r="E400" s="60"/>
      <c r="F400" s="64"/>
      <c r="G400" s="13">
        <v>46046</v>
      </c>
      <c r="H400" s="31" t="s">
        <v>668</v>
      </c>
      <c r="I400" s="5">
        <v>55.12</v>
      </c>
      <c r="J400" s="5" t="s">
        <v>201</v>
      </c>
      <c r="K400" s="5" t="s">
        <v>670</v>
      </c>
      <c r="L400" s="5">
        <v>63.75</v>
      </c>
      <c r="M400" s="5" t="s">
        <v>196</v>
      </c>
      <c r="N400" s="5" t="s">
        <v>670</v>
      </c>
      <c r="O400" s="5">
        <v>141.51</v>
      </c>
      <c r="P400" s="5" t="s">
        <v>196</v>
      </c>
      <c r="Q400" s="5" t="s">
        <v>670</v>
      </c>
      <c r="R400" s="5">
        <v>273.3</v>
      </c>
      <c r="S400" s="32" t="s">
        <v>196</v>
      </c>
      <c r="T400" s="31" t="s">
        <v>115</v>
      </c>
      <c r="U400" s="5" t="s">
        <v>115</v>
      </c>
      <c r="V400" s="5" t="s">
        <v>115</v>
      </c>
      <c r="W400" s="5" t="s">
        <v>115</v>
      </c>
      <c r="X400" s="5" t="s">
        <v>115</v>
      </c>
      <c r="Y400" s="5" t="s">
        <v>115</v>
      </c>
      <c r="Z400" s="5" t="s">
        <v>115</v>
      </c>
      <c r="AA400" s="5" t="s">
        <v>115</v>
      </c>
      <c r="AB400" s="5" t="s">
        <v>115</v>
      </c>
      <c r="AC400" s="5" t="s">
        <v>115</v>
      </c>
      <c r="AD400" s="5" t="s">
        <v>115</v>
      </c>
      <c r="AE400" s="32" t="s">
        <v>115</v>
      </c>
      <c r="AF400" s="31" t="s">
        <v>115</v>
      </c>
      <c r="AG400" s="5">
        <v>23.66</v>
      </c>
      <c r="AH400" s="5">
        <v>23.66</v>
      </c>
      <c r="AI400" s="5">
        <v>47.32</v>
      </c>
      <c r="AJ400" s="5">
        <v>62.93</v>
      </c>
      <c r="AK400" s="32" t="s">
        <v>665</v>
      </c>
      <c r="AL400" s="27" t="s">
        <v>1597</v>
      </c>
    </row>
    <row r="401" spans="1:38" ht="13.5" customHeight="1" x14ac:dyDescent="0.25">
      <c r="A401" s="3">
        <v>139</v>
      </c>
      <c r="B401" s="60" t="s">
        <v>26</v>
      </c>
      <c r="C401" s="60" t="s">
        <v>183</v>
      </c>
      <c r="D401" s="60" t="s">
        <v>23</v>
      </c>
      <c r="E401" s="60" t="s">
        <v>188</v>
      </c>
      <c r="F401" s="64">
        <v>45935</v>
      </c>
      <c r="G401" s="13">
        <v>46021</v>
      </c>
      <c r="H401" s="31" t="s">
        <v>659</v>
      </c>
      <c r="I401" s="5" t="s">
        <v>659</v>
      </c>
      <c r="J401" s="5" t="s">
        <v>659</v>
      </c>
      <c r="K401" s="5" t="s">
        <v>659</v>
      </c>
      <c r="L401" s="5" t="s">
        <v>659</v>
      </c>
      <c r="M401" s="5" t="s">
        <v>659</v>
      </c>
      <c r="N401" s="5" t="s">
        <v>659</v>
      </c>
      <c r="O401" s="5" t="s">
        <v>659</v>
      </c>
      <c r="P401" s="5" t="s">
        <v>659</v>
      </c>
      <c r="Q401" s="5" t="s">
        <v>659</v>
      </c>
      <c r="R401" s="5" t="s">
        <v>659</v>
      </c>
      <c r="S401" s="32" t="s">
        <v>659</v>
      </c>
      <c r="T401" s="31" t="s">
        <v>224</v>
      </c>
      <c r="U401" s="5">
        <v>32.99</v>
      </c>
      <c r="V401" s="5" t="s">
        <v>220</v>
      </c>
      <c r="W401" s="5" t="s">
        <v>223</v>
      </c>
      <c r="X401" s="5">
        <v>32.99</v>
      </c>
      <c r="Y401" s="5" t="s">
        <v>220</v>
      </c>
      <c r="Z401" s="5" t="s">
        <v>224</v>
      </c>
      <c r="AA401" s="5">
        <v>121.98</v>
      </c>
      <c r="AB401" s="5" t="s">
        <v>220</v>
      </c>
      <c r="AC401" s="5" t="s">
        <v>225</v>
      </c>
      <c r="AD401" s="5">
        <v>349.96</v>
      </c>
      <c r="AE401" s="32" t="s">
        <v>220</v>
      </c>
      <c r="AF401" s="31" t="s">
        <v>1043</v>
      </c>
      <c r="AG401" s="5">
        <v>24</v>
      </c>
      <c r="AH401" s="5">
        <v>24</v>
      </c>
      <c r="AI401" s="5">
        <v>48</v>
      </c>
      <c r="AJ401" s="5">
        <v>72</v>
      </c>
      <c r="AK401" s="32" t="s">
        <v>221</v>
      </c>
      <c r="AL401" s="27" t="s">
        <v>1721</v>
      </c>
    </row>
    <row r="402" spans="1:38" ht="13.5" customHeight="1" x14ac:dyDescent="0.25">
      <c r="A402" s="3">
        <v>139</v>
      </c>
      <c r="B402" s="60"/>
      <c r="C402" s="60"/>
      <c r="D402" s="60"/>
      <c r="E402" s="60"/>
      <c r="F402" s="64"/>
      <c r="G402" s="13">
        <v>46025</v>
      </c>
      <c r="H402" s="31" t="s">
        <v>659</v>
      </c>
      <c r="I402" s="5" t="s">
        <v>659</v>
      </c>
      <c r="J402" s="5" t="s">
        <v>659</v>
      </c>
      <c r="K402" s="5" t="s">
        <v>659</v>
      </c>
      <c r="L402" s="5" t="s">
        <v>659</v>
      </c>
      <c r="M402" s="5" t="s">
        <v>659</v>
      </c>
      <c r="N402" s="5" t="s">
        <v>659</v>
      </c>
      <c r="O402" s="5" t="s">
        <v>659</v>
      </c>
      <c r="P402" s="5" t="s">
        <v>659</v>
      </c>
      <c r="Q402" s="5" t="s">
        <v>659</v>
      </c>
      <c r="R402" s="5" t="s">
        <v>659</v>
      </c>
      <c r="S402" s="32" t="s">
        <v>659</v>
      </c>
      <c r="T402" s="31" t="s">
        <v>224</v>
      </c>
      <c r="U402" s="5">
        <v>32.99</v>
      </c>
      <c r="V402" s="5" t="s">
        <v>220</v>
      </c>
      <c r="W402" s="5" t="s">
        <v>224</v>
      </c>
      <c r="X402" s="5">
        <v>32.99</v>
      </c>
      <c r="Y402" s="5" t="s">
        <v>220</v>
      </c>
      <c r="Z402" s="5" t="s">
        <v>224</v>
      </c>
      <c r="AA402" s="5">
        <v>121.98</v>
      </c>
      <c r="AB402" s="5" t="s">
        <v>220</v>
      </c>
      <c r="AC402" s="5" t="s">
        <v>224</v>
      </c>
      <c r="AD402" s="5">
        <v>349.96</v>
      </c>
      <c r="AE402" s="32" t="s">
        <v>220</v>
      </c>
      <c r="AF402" s="31" t="s">
        <v>1043</v>
      </c>
      <c r="AG402" s="5">
        <v>24</v>
      </c>
      <c r="AH402" s="5">
        <v>24</v>
      </c>
      <c r="AI402" s="5">
        <v>48</v>
      </c>
      <c r="AJ402" s="5">
        <v>72</v>
      </c>
      <c r="AK402" s="32" t="s">
        <v>221</v>
      </c>
      <c r="AL402" s="27" t="s">
        <v>1721</v>
      </c>
    </row>
    <row r="403" spans="1:38" ht="13.5" customHeight="1" x14ac:dyDescent="0.25">
      <c r="A403" s="3">
        <v>139</v>
      </c>
      <c r="B403" s="60"/>
      <c r="C403" s="60"/>
      <c r="D403" s="60"/>
      <c r="E403" s="60"/>
      <c r="F403" s="64"/>
      <c r="G403" s="13">
        <v>46029</v>
      </c>
      <c r="H403" s="31" t="s">
        <v>659</v>
      </c>
      <c r="I403" s="5" t="s">
        <v>659</v>
      </c>
      <c r="J403" s="5" t="s">
        <v>659</v>
      </c>
      <c r="K403" s="5" t="s">
        <v>659</v>
      </c>
      <c r="L403" s="5" t="s">
        <v>659</v>
      </c>
      <c r="M403" s="5" t="s">
        <v>659</v>
      </c>
      <c r="N403" s="5" t="s">
        <v>659</v>
      </c>
      <c r="O403" s="5" t="s">
        <v>659</v>
      </c>
      <c r="P403" s="5" t="s">
        <v>659</v>
      </c>
      <c r="Q403" s="5" t="s">
        <v>659</v>
      </c>
      <c r="R403" s="5" t="s">
        <v>659</v>
      </c>
      <c r="S403" s="32" t="s">
        <v>659</v>
      </c>
      <c r="T403" s="31" t="s">
        <v>224</v>
      </c>
      <c r="U403" s="5">
        <v>32.99</v>
      </c>
      <c r="V403" s="5" t="s">
        <v>220</v>
      </c>
      <c r="W403" s="5" t="s">
        <v>224</v>
      </c>
      <c r="X403" s="5">
        <v>32.99</v>
      </c>
      <c r="Y403" s="5" t="s">
        <v>220</v>
      </c>
      <c r="Z403" s="5" t="s">
        <v>224</v>
      </c>
      <c r="AA403" s="5">
        <v>121.98</v>
      </c>
      <c r="AB403" s="5" t="s">
        <v>220</v>
      </c>
      <c r="AC403" s="5" t="s">
        <v>224</v>
      </c>
      <c r="AD403" s="5">
        <v>349.96</v>
      </c>
      <c r="AE403" s="32" t="s">
        <v>220</v>
      </c>
      <c r="AF403" s="31" t="s">
        <v>1043</v>
      </c>
      <c r="AG403" s="5">
        <v>24</v>
      </c>
      <c r="AH403" s="5">
        <v>24</v>
      </c>
      <c r="AI403" s="5">
        <v>48</v>
      </c>
      <c r="AJ403" s="5">
        <v>72</v>
      </c>
      <c r="AK403" s="32" t="s">
        <v>221</v>
      </c>
      <c r="AL403" s="27" t="s">
        <v>1721</v>
      </c>
    </row>
    <row r="404" spans="1:38" ht="13.5" customHeight="1" x14ac:dyDescent="0.25">
      <c r="A404" s="3">
        <v>140</v>
      </c>
      <c r="B404" s="60" t="s">
        <v>30</v>
      </c>
      <c r="C404" s="60" t="s">
        <v>841</v>
      </c>
      <c r="D404" s="60" t="s">
        <v>16</v>
      </c>
      <c r="E404" s="60" t="s">
        <v>192</v>
      </c>
      <c r="F404" s="64">
        <v>45956</v>
      </c>
      <c r="G404" s="13">
        <v>46044</v>
      </c>
      <c r="H404" s="31" t="s">
        <v>659</v>
      </c>
      <c r="I404" s="5" t="s">
        <v>659</v>
      </c>
      <c r="J404" s="5" t="s">
        <v>659</v>
      </c>
      <c r="K404" s="5" t="s">
        <v>659</v>
      </c>
      <c r="L404" s="5" t="s">
        <v>659</v>
      </c>
      <c r="M404" s="5" t="s">
        <v>659</v>
      </c>
      <c r="N404" s="5" t="s">
        <v>659</v>
      </c>
      <c r="O404" s="5" t="s">
        <v>659</v>
      </c>
      <c r="P404" s="5" t="s">
        <v>659</v>
      </c>
      <c r="Q404" s="5" t="s">
        <v>659</v>
      </c>
      <c r="R404" s="5" t="s">
        <v>659</v>
      </c>
      <c r="S404" s="32" t="s">
        <v>659</v>
      </c>
      <c r="T404" s="31" t="s">
        <v>848</v>
      </c>
      <c r="U404" s="5">
        <v>20</v>
      </c>
      <c r="V404" s="5" t="s">
        <v>95</v>
      </c>
      <c r="W404" s="5" t="s">
        <v>842</v>
      </c>
      <c r="X404" s="5">
        <v>66</v>
      </c>
      <c r="Y404" s="5" t="s">
        <v>95</v>
      </c>
      <c r="Z404" s="5" t="s">
        <v>842</v>
      </c>
      <c r="AA404" s="5">
        <v>160.66999999999999</v>
      </c>
      <c r="AB404" s="5" t="s">
        <v>89</v>
      </c>
      <c r="AC404" s="5" t="s">
        <v>842</v>
      </c>
      <c r="AD404" s="5">
        <v>341.15</v>
      </c>
      <c r="AE404" s="32" t="s">
        <v>89</v>
      </c>
      <c r="AF404" s="31" t="s">
        <v>115</v>
      </c>
      <c r="AG404" s="5" t="s">
        <v>115</v>
      </c>
      <c r="AH404" s="5" t="s">
        <v>115</v>
      </c>
      <c r="AI404" s="5" t="s">
        <v>115</v>
      </c>
      <c r="AJ404" s="5" t="s">
        <v>115</v>
      </c>
      <c r="AK404" s="32" t="s">
        <v>844</v>
      </c>
      <c r="AL404" s="27" t="s">
        <v>1722</v>
      </c>
    </row>
    <row r="405" spans="1:38" ht="13.5" customHeight="1" x14ac:dyDescent="0.25">
      <c r="A405" s="3">
        <v>140</v>
      </c>
      <c r="B405" s="60"/>
      <c r="C405" s="60"/>
      <c r="D405" s="60"/>
      <c r="E405" s="60"/>
      <c r="F405" s="65"/>
      <c r="G405" s="13">
        <v>46048</v>
      </c>
      <c r="H405" s="31" t="s">
        <v>659</v>
      </c>
      <c r="I405" s="5" t="s">
        <v>659</v>
      </c>
      <c r="J405" s="5" t="s">
        <v>659</v>
      </c>
      <c r="K405" s="5" t="s">
        <v>659</v>
      </c>
      <c r="L405" s="5" t="s">
        <v>659</v>
      </c>
      <c r="M405" s="5" t="s">
        <v>659</v>
      </c>
      <c r="N405" s="5" t="s">
        <v>659</v>
      </c>
      <c r="O405" s="5" t="s">
        <v>659</v>
      </c>
      <c r="P405" s="5" t="s">
        <v>659</v>
      </c>
      <c r="Q405" s="5" t="s">
        <v>659</v>
      </c>
      <c r="R405" s="5" t="s">
        <v>659</v>
      </c>
      <c r="S405" s="32" t="s">
        <v>659</v>
      </c>
      <c r="T405" s="31" t="s">
        <v>842</v>
      </c>
      <c r="U405" s="5">
        <v>19</v>
      </c>
      <c r="V405" s="5" t="s">
        <v>95</v>
      </c>
      <c r="W405" s="5" t="s">
        <v>842</v>
      </c>
      <c r="X405" s="5">
        <v>60.9</v>
      </c>
      <c r="Y405" s="5" t="s">
        <v>847</v>
      </c>
      <c r="Z405" s="5" t="s">
        <v>842</v>
      </c>
      <c r="AA405" s="5">
        <v>160.66999999999999</v>
      </c>
      <c r="AB405" s="5" t="s">
        <v>89</v>
      </c>
      <c r="AC405" s="5" t="s">
        <v>842</v>
      </c>
      <c r="AD405" s="5">
        <v>340.15</v>
      </c>
      <c r="AE405" s="32" t="s">
        <v>89</v>
      </c>
      <c r="AF405" s="31" t="s">
        <v>115</v>
      </c>
      <c r="AG405" s="5" t="s">
        <v>115</v>
      </c>
      <c r="AH405" s="5" t="s">
        <v>115</v>
      </c>
      <c r="AI405" s="5" t="s">
        <v>115</v>
      </c>
      <c r="AJ405" s="5" t="s">
        <v>115</v>
      </c>
      <c r="AK405" s="32" t="s">
        <v>844</v>
      </c>
      <c r="AL405" s="27" t="s">
        <v>1722</v>
      </c>
    </row>
    <row r="406" spans="1:38" ht="13.5" customHeight="1" x14ac:dyDescent="0.25">
      <c r="A406" s="3">
        <v>140</v>
      </c>
      <c r="B406" s="60"/>
      <c r="C406" s="60"/>
      <c r="D406" s="60"/>
      <c r="E406" s="60"/>
      <c r="F406" s="65"/>
      <c r="G406" s="13">
        <v>46052</v>
      </c>
      <c r="H406" s="31" t="s">
        <v>659</v>
      </c>
      <c r="I406" s="5" t="s">
        <v>659</v>
      </c>
      <c r="J406" s="5" t="s">
        <v>659</v>
      </c>
      <c r="K406" s="5" t="s">
        <v>659</v>
      </c>
      <c r="L406" s="5" t="s">
        <v>659</v>
      </c>
      <c r="M406" s="5" t="s">
        <v>659</v>
      </c>
      <c r="N406" s="5" t="s">
        <v>659</v>
      </c>
      <c r="O406" s="5" t="s">
        <v>659</v>
      </c>
      <c r="P406" s="5" t="s">
        <v>659</v>
      </c>
      <c r="Q406" s="5" t="s">
        <v>659</v>
      </c>
      <c r="R406" s="5" t="s">
        <v>659</v>
      </c>
      <c r="S406" s="32" t="s">
        <v>659</v>
      </c>
      <c r="T406" s="31" t="s">
        <v>849</v>
      </c>
      <c r="U406" s="5">
        <v>19</v>
      </c>
      <c r="V406" s="5" t="s">
        <v>95</v>
      </c>
      <c r="W406" s="5" t="s">
        <v>842</v>
      </c>
      <c r="X406" s="5">
        <v>60.9</v>
      </c>
      <c r="Y406" s="5" t="s">
        <v>847</v>
      </c>
      <c r="Z406" s="5" t="s">
        <v>842</v>
      </c>
      <c r="AA406" s="5">
        <v>163.66999999999999</v>
      </c>
      <c r="AB406" s="5" t="s">
        <v>89</v>
      </c>
      <c r="AC406" s="5" t="s">
        <v>842</v>
      </c>
      <c r="AD406" s="5">
        <v>340.15</v>
      </c>
      <c r="AE406" s="32" t="s">
        <v>89</v>
      </c>
      <c r="AF406" s="31" t="s">
        <v>115</v>
      </c>
      <c r="AG406" s="5" t="s">
        <v>115</v>
      </c>
      <c r="AH406" s="5" t="s">
        <v>115</v>
      </c>
      <c r="AI406" s="5" t="s">
        <v>115</v>
      </c>
      <c r="AJ406" s="5" t="s">
        <v>115</v>
      </c>
      <c r="AK406" s="32" t="s">
        <v>844</v>
      </c>
      <c r="AL406" s="27" t="s">
        <v>1722</v>
      </c>
    </row>
    <row r="407" spans="1:38" ht="13.5" customHeight="1" x14ac:dyDescent="0.25">
      <c r="A407" s="3">
        <v>142</v>
      </c>
      <c r="B407" s="60" t="s">
        <v>34</v>
      </c>
      <c r="C407" s="60" t="s">
        <v>777</v>
      </c>
      <c r="D407" s="60" t="s">
        <v>35</v>
      </c>
      <c r="E407" s="60" t="s">
        <v>777</v>
      </c>
      <c r="F407" s="64">
        <v>45963</v>
      </c>
      <c r="G407" s="13">
        <v>46051</v>
      </c>
      <c r="H407" s="31" t="s">
        <v>659</v>
      </c>
      <c r="I407" s="5" t="s">
        <v>659</v>
      </c>
      <c r="J407" s="5" t="s">
        <v>659</v>
      </c>
      <c r="K407" s="5" t="s">
        <v>659</v>
      </c>
      <c r="L407" s="5" t="s">
        <v>659</v>
      </c>
      <c r="M407" s="5" t="s">
        <v>659</v>
      </c>
      <c r="N407" s="5" t="s">
        <v>659</v>
      </c>
      <c r="O407" s="5" t="s">
        <v>659</v>
      </c>
      <c r="P407" s="5" t="s">
        <v>659</v>
      </c>
      <c r="Q407" s="5" t="s">
        <v>659</v>
      </c>
      <c r="R407" s="5" t="s">
        <v>659</v>
      </c>
      <c r="S407" s="32" t="s">
        <v>659</v>
      </c>
      <c r="T407" s="31" t="s">
        <v>1785</v>
      </c>
      <c r="U407" s="5">
        <v>36.97</v>
      </c>
      <c r="V407" s="5" t="s">
        <v>102</v>
      </c>
      <c r="W407" s="5" t="s">
        <v>1785</v>
      </c>
      <c r="X407" s="5">
        <v>36.97</v>
      </c>
      <c r="Y407" s="5" t="s">
        <v>102</v>
      </c>
      <c r="Z407" s="5" t="s">
        <v>1785</v>
      </c>
      <c r="AA407" s="5">
        <v>117.69</v>
      </c>
      <c r="AB407" s="5" t="s">
        <v>102</v>
      </c>
      <c r="AC407" s="5" t="s">
        <v>1785</v>
      </c>
      <c r="AD407" s="5">
        <v>235.38</v>
      </c>
      <c r="AE407" s="32" t="s">
        <v>102</v>
      </c>
      <c r="AF407" s="31" t="s">
        <v>115</v>
      </c>
      <c r="AG407" s="5" t="s">
        <v>115</v>
      </c>
      <c r="AH407" s="5" t="s">
        <v>115</v>
      </c>
      <c r="AI407" s="5" t="s">
        <v>115</v>
      </c>
      <c r="AJ407" s="5" t="s">
        <v>115</v>
      </c>
      <c r="AK407" s="32" t="s">
        <v>115</v>
      </c>
      <c r="AL407" s="27" t="s">
        <v>1790</v>
      </c>
    </row>
    <row r="408" spans="1:38" ht="13.5" customHeight="1" x14ac:dyDescent="0.25">
      <c r="A408" s="3">
        <v>142</v>
      </c>
      <c r="B408" s="60"/>
      <c r="C408" s="60"/>
      <c r="D408" s="60"/>
      <c r="E408" s="60"/>
      <c r="F408" s="65"/>
      <c r="G408" s="13">
        <v>46055</v>
      </c>
      <c r="H408" s="31" t="s">
        <v>659</v>
      </c>
      <c r="I408" s="5" t="s">
        <v>659</v>
      </c>
      <c r="J408" s="5" t="s">
        <v>659</v>
      </c>
      <c r="K408" s="5" t="s">
        <v>659</v>
      </c>
      <c r="L408" s="5" t="s">
        <v>659</v>
      </c>
      <c r="M408" s="5" t="s">
        <v>659</v>
      </c>
      <c r="N408" s="5" t="s">
        <v>659</v>
      </c>
      <c r="O408" s="5" t="s">
        <v>659</v>
      </c>
      <c r="P408" s="5" t="s">
        <v>659</v>
      </c>
      <c r="Q408" s="5" t="s">
        <v>659</v>
      </c>
      <c r="R408" s="5" t="s">
        <v>659</v>
      </c>
      <c r="S408" s="32" t="s">
        <v>659</v>
      </c>
      <c r="T408" s="31" t="s">
        <v>1785</v>
      </c>
      <c r="U408" s="5">
        <v>36.99</v>
      </c>
      <c r="V408" s="5" t="s">
        <v>89</v>
      </c>
      <c r="W408" s="5" t="s">
        <v>1785</v>
      </c>
      <c r="X408" s="5">
        <v>36.99</v>
      </c>
      <c r="Y408" s="5" t="s">
        <v>89</v>
      </c>
      <c r="Z408" s="5" t="s">
        <v>1785</v>
      </c>
      <c r="AA408" s="5">
        <v>115.69</v>
      </c>
      <c r="AB408" s="5" t="s">
        <v>102</v>
      </c>
      <c r="AC408" s="5" t="s">
        <v>1785</v>
      </c>
      <c r="AD408" s="5">
        <v>231.68</v>
      </c>
      <c r="AE408" s="32" t="s">
        <v>102</v>
      </c>
      <c r="AF408" s="31" t="s">
        <v>115</v>
      </c>
      <c r="AG408" s="5" t="s">
        <v>115</v>
      </c>
      <c r="AH408" s="5" t="s">
        <v>115</v>
      </c>
      <c r="AI408" s="5" t="s">
        <v>115</v>
      </c>
      <c r="AJ408" s="5" t="s">
        <v>115</v>
      </c>
      <c r="AK408" s="32" t="s">
        <v>115</v>
      </c>
      <c r="AL408" s="27" t="s">
        <v>1790</v>
      </c>
    </row>
    <row r="409" spans="1:38" ht="13.5" customHeight="1" thickBot="1" x14ac:dyDescent="0.3">
      <c r="A409" s="3">
        <v>142</v>
      </c>
      <c r="B409" s="60"/>
      <c r="C409" s="60"/>
      <c r="D409" s="60"/>
      <c r="E409" s="60"/>
      <c r="F409" s="65"/>
      <c r="G409" s="13">
        <v>46059</v>
      </c>
      <c r="H409" s="41" t="s">
        <v>659</v>
      </c>
      <c r="I409" s="42" t="s">
        <v>659</v>
      </c>
      <c r="J409" s="42" t="s">
        <v>659</v>
      </c>
      <c r="K409" s="42" t="s">
        <v>659</v>
      </c>
      <c r="L409" s="42" t="s">
        <v>659</v>
      </c>
      <c r="M409" s="42" t="s">
        <v>659</v>
      </c>
      <c r="N409" s="42" t="s">
        <v>659</v>
      </c>
      <c r="O409" s="42" t="s">
        <v>659</v>
      </c>
      <c r="P409" s="42" t="s">
        <v>659</v>
      </c>
      <c r="Q409" s="42" t="s">
        <v>659</v>
      </c>
      <c r="R409" s="42" t="s">
        <v>659</v>
      </c>
      <c r="S409" s="43" t="s">
        <v>659</v>
      </c>
      <c r="T409" s="41" t="s">
        <v>1785</v>
      </c>
      <c r="U409" s="42">
        <v>36.99</v>
      </c>
      <c r="V409" s="42" t="s">
        <v>89</v>
      </c>
      <c r="W409" s="42" t="s">
        <v>1785</v>
      </c>
      <c r="X409" s="42">
        <v>36.99</v>
      </c>
      <c r="Y409" s="42" t="s">
        <v>89</v>
      </c>
      <c r="Z409" s="42" t="s">
        <v>1785</v>
      </c>
      <c r="AA409" s="42">
        <v>115.69</v>
      </c>
      <c r="AB409" s="42" t="s">
        <v>102</v>
      </c>
      <c r="AC409" s="42" t="s">
        <v>1785</v>
      </c>
      <c r="AD409" s="42">
        <v>231.68</v>
      </c>
      <c r="AE409" s="43" t="s">
        <v>102</v>
      </c>
      <c r="AF409" s="41" t="s">
        <v>115</v>
      </c>
      <c r="AG409" s="42" t="s">
        <v>115</v>
      </c>
      <c r="AH409" s="42" t="s">
        <v>115</v>
      </c>
      <c r="AI409" s="42" t="s">
        <v>115</v>
      </c>
      <c r="AJ409" s="42" t="s">
        <v>115</v>
      </c>
      <c r="AK409" s="43" t="s">
        <v>115</v>
      </c>
      <c r="AL409" s="27" t="s">
        <v>1790</v>
      </c>
    </row>
    <row r="410" spans="1:38" ht="14.25" thickTop="1" x14ac:dyDescent="0.25"/>
  </sheetData>
  <mergeCells count="680">
    <mergeCell ref="E8:E10"/>
    <mergeCell ref="F8:F10"/>
    <mergeCell ref="B8:B10"/>
    <mergeCell ref="C8:C10"/>
    <mergeCell ref="D8:D10"/>
    <mergeCell ref="E11:E13"/>
    <mergeCell ref="F11:F13"/>
    <mergeCell ref="B17:B19"/>
    <mergeCell ref="C17:C19"/>
    <mergeCell ref="D17:D19"/>
    <mergeCell ref="E17:E19"/>
    <mergeCell ref="F17:F19"/>
    <mergeCell ref="B11:B13"/>
    <mergeCell ref="C11:C13"/>
    <mergeCell ref="D11:D13"/>
    <mergeCell ref="B14:B16"/>
    <mergeCell ref="C14:C16"/>
    <mergeCell ref="D14:D16"/>
    <mergeCell ref="E14:E16"/>
    <mergeCell ref="F14:F16"/>
    <mergeCell ref="E2:E4"/>
    <mergeCell ref="F2:F4"/>
    <mergeCell ref="B5:B7"/>
    <mergeCell ref="C5:C7"/>
    <mergeCell ref="D5:D7"/>
    <mergeCell ref="E5:E7"/>
    <mergeCell ref="F5:F7"/>
    <mergeCell ref="B2:B4"/>
    <mergeCell ref="C2:C4"/>
    <mergeCell ref="D2:D4"/>
    <mergeCell ref="E20:E22"/>
    <mergeCell ref="F20:F22"/>
    <mergeCell ref="B23:B25"/>
    <mergeCell ref="C23:C25"/>
    <mergeCell ref="D23:D25"/>
    <mergeCell ref="E23:E25"/>
    <mergeCell ref="F23:F25"/>
    <mergeCell ref="B20:B22"/>
    <mergeCell ref="C20:C22"/>
    <mergeCell ref="D20:D22"/>
    <mergeCell ref="E26:E28"/>
    <mergeCell ref="F26:F28"/>
    <mergeCell ref="B29:B31"/>
    <mergeCell ref="C29:C31"/>
    <mergeCell ref="D29:D31"/>
    <mergeCell ref="E29:E31"/>
    <mergeCell ref="F29:F31"/>
    <mergeCell ref="B26:B28"/>
    <mergeCell ref="C26:C28"/>
    <mergeCell ref="D26:D28"/>
    <mergeCell ref="E32:E34"/>
    <mergeCell ref="F32:F34"/>
    <mergeCell ref="B35:B37"/>
    <mergeCell ref="C35:C37"/>
    <mergeCell ref="D35:D37"/>
    <mergeCell ref="E35:E37"/>
    <mergeCell ref="F35:F37"/>
    <mergeCell ref="B32:B34"/>
    <mergeCell ref="C32:C34"/>
    <mergeCell ref="D32:D34"/>
    <mergeCell ref="B44:B46"/>
    <mergeCell ref="C44:C46"/>
    <mergeCell ref="D44:D46"/>
    <mergeCell ref="E44:E46"/>
    <mergeCell ref="F44:F46"/>
    <mergeCell ref="E38:E40"/>
    <mergeCell ref="F38:F40"/>
    <mergeCell ref="B41:B43"/>
    <mergeCell ref="C41:C43"/>
    <mergeCell ref="D41:D43"/>
    <mergeCell ref="E41:E43"/>
    <mergeCell ref="F41:F43"/>
    <mergeCell ref="B38:B40"/>
    <mergeCell ref="C38:C40"/>
    <mergeCell ref="D38:D40"/>
    <mergeCell ref="E47:E49"/>
    <mergeCell ref="F47:F49"/>
    <mergeCell ref="B50:B52"/>
    <mergeCell ref="C50:C52"/>
    <mergeCell ref="D50:D52"/>
    <mergeCell ref="E50:E52"/>
    <mergeCell ref="F50:F52"/>
    <mergeCell ref="B47:B49"/>
    <mergeCell ref="C47:C49"/>
    <mergeCell ref="D47:D49"/>
    <mergeCell ref="E53:E55"/>
    <mergeCell ref="F53:F55"/>
    <mergeCell ref="B56:B58"/>
    <mergeCell ref="C56:C58"/>
    <mergeCell ref="D56:D58"/>
    <mergeCell ref="E56:E58"/>
    <mergeCell ref="F56:F58"/>
    <mergeCell ref="B53:B55"/>
    <mergeCell ref="C53:C55"/>
    <mergeCell ref="D53:D55"/>
    <mergeCell ref="E59:E61"/>
    <mergeCell ref="F59:F61"/>
    <mergeCell ref="B62:B64"/>
    <mergeCell ref="C62:C64"/>
    <mergeCell ref="D62:D64"/>
    <mergeCell ref="E62:E64"/>
    <mergeCell ref="F62:F64"/>
    <mergeCell ref="B59:B61"/>
    <mergeCell ref="C59:C61"/>
    <mergeCell ref="D59:D61"/>
    <mergeCell ref="E65:E67"/>
    <mergeCell ref="F65:F67"/>
    <mergeCell ref="B68:B70"/>
    <mergeCell ref="C68:C70"/>
    <mergeCell ref="D68:D70"/>
    <mergeCell ref="E68:E70"/>
    <mergeCell ref="F68:F70"/>
    <mergeCell ref="B65:B67"/>
    <mergeCell ref="C65:C67"/>
    <mergeCell ref="D65:D67"/>
    <mergeCell ref="E71:E73"/>
    <mergeCell ref="F71:F73"/>
    <mergeCell ref="B74:B76"/>
    <mergeCell ref="C74:C76"/>
    <mergeCell ref="D74:D76"/>
    <mergeCell ref="E74:E76"/>
    <mergeCell ref="F74:F76"/>
    <mergeCell ref="B71:B73"/>
    <mergeCell ref="C71:C73"/>
    <mergeCell ref="D71:D73"/>
    <mergeCell ref="E77:E79"/>
    <mergeCell ref="F77:F79"/>
    <mergeCell ref="B80:B82"/>
    <mergeCell ref="C80:C82"/>
    <mergeCell ref="D80:D82"/>
    <mergeCell ref="E80:E82"/>
    <mergeCell ref="F80:F82"/>
    <mergeCell ref="B77:B79"/>
    <mergeCell ref="C77:C79"/>
    <mergeCell ref="D77:D79"/>
    <mergeCell ref="E83:E85"/>
    <mergeCell ref="F83:F85"/>
    <mergeCell ref="B86:B88"/>
    <mergeCell ref="C86:C88"/>
    <mergeCell ref="D86:D88"/>
    <mergeCell ref="E86:E88"/>
    <mergeCell ref="F86:F88"/>
    <mergeCell ref="B83:B85"/>
    <mergeCell ref="C83:C85"/>
    <mergeCell ref="D83:D85"/>
    <mergeCell ref="E89:E91"/>
    <mergeCell ref="F89:F91"/>
    <mergeCell ref="B92:B94"/>
    <mergeCell ref="C92:C94"/>
    <mergeCell ref="D92:D94"/>
    <mergeCell ref="E92:E94"/>
    <mergeCell ref="F92:F94"/>
    <mergeCell ref="B89:B91"/>
    <mergeCell ref="C89:C91"/>
    <mergeCell ref="D89:D91"/>
    <mergeCell ref="E95:E97"/>
    <mergeCell ref="F95:F97"/>
    <mergeCell ref="B98:B100"/>
    <mergeCell ref="C98:C100"/>
    <mergeCell ref="D98:D100"/>
    <mergeCell ref="E98:E100"/>
    <mergeCell ref="F98:F100"/>
    <mergeCell ref="B95:B97"/>
    <mergeCell ref="C95:C97"/>
    <mergeCell ref="D95:D97"/>
    <mergeCell ref="E101:E103"/>
    <mergeCell ref="F101:F103"/>
    <mergeCell ref="B104:B106"/>
    <mergeCell ref="C104:C106"/>
    <mergeCell ref="D104:D106"/>
    <mergeCell ref="E104:E106"/>
    <mergeCell ref="F104:F106"/>
    <mergeCell ref="B101:B103"/>
    <mergeCell ref="C101:C103"/>
    <mergeCell ref="D101:D103"/>
    <mergeCell ref="E107:E109"/>
    <mergeCell ref="F107:F109"/>
    <mergeCell ref="B110:B112"/>
    <mergeCell ref="C110:C112"/>
    <mergeCell ref="D110:D112"/>
    <mergeCell ref="E110:E112"/>
    <mergeCell ref="F110:F112"/>
    <mergeCell ref="B107:B109"/>
    <mergeCell ref="C107:C109"/>
    <mergeCell ref="D107:D109"/>
    <mergeCell ref="E113:E115"/>
    <mergeCell ref="F113:F115"/>
    <mergeCell ref="B116:B118"/>
    <mergeCell ref="C116:C118"/>
    <mergeCell ref="D116:D118"/>
    <mergeCell ref="E116:E118"/>
    <mergeCell ref="F116:F118"/>
    <mergeCell ref="B113:B115"/>
    <mergeCell ref="C113:C115"/>
    <mergeCell ref="D113:D115"/>
    <mergeCell ref="E119:E121"/>
    <mergeCell ref="F119:F121"/>
    <mergeCell ref="B122:B124"/>
    <mergeCell ref="C122:C124"/>
    <mergeCell ref="D122:D124"/>
    <mergeCell ref="E122:E124"/>
    <mergeCell ref="F122:F124"/>
    <mergeCell ref="B119:B121"/>
    <mergeCell ref="C119:C121"/>
    <mergeCell ref="D119:D121"/>
    <mergeCell ref="E125:E127"/>
    <mergeCell ref="F125:F127"/>
    <mergeCell ref="B128:B130"/>
    <mergeCell ref="C128:C130"/>
    <mergeCell ref="D128:D130"/>
    <mergeCell ref="E128:E130"/>
    <mergeCell ref="F128:F130"/>
    <mergeCell ref="B125:B127"/>
    <mergeCell ref="C125:C127"/>
    <mergeCell ref="D125:D127"/>
    <mergeCell ref="E131:E133"/>
    <mergeCell ref="F131:F133"/>
    <mergeCell ref="B134:B136"/>
    <mergeCell ref="C134:C136"/>
    <mergeCell ref="D134:D136"/>
    <mergeCell ref="E134:E136"/>
    <mergeCell ref="F134:F136"/>
    <mergeCell ref="B131:B133"/>
    <mergeCell ref="C131:C133"/>
    <mergeCell ref="D131:D133"/>
    <mergeCell ref="E137:E139"/>
    <mergeCell ref="F137:F139"/>
    <mergeCell ref="B140:B142"/>
    <mergeCell ref="C140:C142"/>
    <mergeCell ref="D140:D142"/>
    <mergeCell ref="E140:E142"/>
    <mergeCell ref="F140:F142"/>
    <mergeCell ref="B137:B139"/>
    <mergeCell ref="C137:C139"/>
    <mergeCell ref="D137:D139"/>
    <mergeCell ref="E143:E145"/>
    <mergeCell ref="F143:F145"/>
    <mergeCell ref="B146:B148"/>
    <mergeCell ref="C146:C148"/>
    <mergeCell ref="D146:D148"/>
    <mergeCell ref="E146:E148"/>
    <mergeCell ref="F146:F148"/>
    <mergeCell ref="B143:B145"/>
    <mergeCell ref="C143:C145"/>
    <mergeCell ref="D143:D145"/>
    <mergeCell ref="E149:E151"/>
    <mergeCell ref="F149:F151"/>
    <mergeCell ref="B152:B154"/>
    <mergeCell ref="C152:C154"/>
    <mergeCell ref="D152:D154"/>
    <mergeCell ref="E152:E154"/>
    <mergeCell ref="F152:F154"/>
    <mergeCell ref="B149:B151"/>
    <mergeCell ref="C149:C151"/>
    <mergeCell ref="D149:D151"/>
    <mergeCell ref="E155:E157"/>
    <mergeCell ref="F155:F157"/>
    <mergeCell ref="B158:B160"/>
    <mergeCell ref="C158:C160"/>
    <mergeCell ref="D158:D160"/>
    <mergeCell ref="E158:E160"/>
    <mergeCell ref="F158:F160"/>
    <mergeCell ref="B155:B157"/>
    <mergeCell ref="C155:C157"/>
    <mergeCell ref="D155:D157"/>
    <mergeCell ref="E161:E163"/>
    <mergeCell ref="F161:F163"/>
    <mergeCell ref="B164:B166"/>
    <mergeCell ref="C164:C166"/>
    <mergeCell ref="D164:D166"/>
    <mergeCell ref="E164:E166"/>
    <mergeCell ref="F164:F166"/>
    <mergeCell ref="B161:B163"/>
    <mergeCell ref="C161:C163"/>
    <mergeCell ref="D161:D163"/>
    <mergeCell ref="E167:E169"/>
    <mergeCell ref="F167:F169"/>
    <mergeCell ref="B170:B172"/>
    <mergeCell ref="C170:C172"/>
    <mergeCell ref="D170:D172"/>
    <mergeCell ref="E170:E172"/>
    <mergeCell ref="F170:F172"/>
    <mergeCell ref="B167:B169"/>
    <mergeCell ref="C167:C169"/>
    <mergeCell ref="D167:D169"/>
    <mergeCell ref="B176:B178"/>
    <mergeCell ref="C176:C178"/>
    <mergeCell ref="D176:D178"/>
    <mergeCell ref="E176:E178"/>
    <mergeCell ref="F176:F178"/>
    <mergeCell ref="E173:E175"/>
    <mergeCell ref="F173:F175"/>
    <mergeCell ref="B173:B175"/>
    <mergeCell ref="C173:C175"/>
    <mergeCell ref="D173:D175"/>
    <mergeCell ref="E179:E181"/>
    <mergeCell ref="F179:F181"/>
    <mergeCell ref="B182:B184"/>
    <mergeCell ref="C182:C184"/>
    <mergeCell ref="D182:D184"/>
    <mergeCell ref="E182:E184"/>
    <mergeCell ref="F182:F184"/>
    <mergeCell ref="B179:B181"/>
    <mergeCell ref="C179:C181"/>
    <mergeCell ref="D179:D181"/>
    <mergeCell ref="E185:E187"/>
    <mergeCell ref="F185:F187"/>
    <mergeCell ref="B188:B190"/>
    <mergeCell ref="C188:C190"/>
    <mergeCell ref="D188:D190"/>
    <mergeCell ref="E188:E190"/>
    <mergeCell ref="F188:F190"/>
    <mergeCell ref="B185:B187"/>
    <mergeCell ref="C185:C187"/>
    <mergeCell ref="D185:D187"/>
    <mergeCell ref="E191:E193"/>
    <mergeCell ref="F191:F193"/>
    <mergeCell ref="B194:B196"/>
    <mergeCell ref="C194:C196"/>
    <mergeCell ref="D194:D196"/>
    <mergeCell ref="E194:E196"/>
    <mergeCell ref="F194:F196"/>
    <mergeCell ref="B191:B193"/>
    <mergeCell ref="C191:C193"/>
    <mergeCell ref="D191:D193"/>
    <mergeCell ref="E197:E199"/>
    <mergeCell ref="F197:F199"/>
    <mergeCell ref="B200:B202"/>
    <mergeCell ref="C200:C202"/>
    <mergeCell ref="D200:D202"/>
    <mergeCell ref="E200:E202"/>
    <mergeCell ref="F200:F202"/>
    <mergeCell ref="B197:B199"/>
    <mergeCell ref="C197:C199"/>
    <mergeCell ref="D197:D199"/>
    <mergeCell ref="E203:E205"/>
    <mergeCell ref="F203:F205"/>
    <mergeCell ref="B206:B208"/>
    <mergeCell ref="C206:C208"/>
    <mergeCell ref="D206:D208"/>
    <mergeCell ref="E206:E208"/>
    <mergeCell ref="F206:F208"/>
    <mergeCell ref="B203:B205"/>
    <mergeCell ref="C203:C205"/>
    <mergeCell ref="D203:D205"/>
    <mergeCell ref="E209:E211"/>
    <mergeCell ref="F209:F211"/>
    <mergeCell ref="B212:B214"/>
    <mergeCell ref="C212:C214"/>
    <mergeCell ref="D212:D214"/>
    <mergeCell ref="E212:E214"/>
    <mergeCell ref="F212:F214"/>
    <mergeCell ref="B209:B211"/>
    <mergeCell ref="C209:C211"/>
    <mergeCell ref="D209:D211"/>
    <mergeCell ref="E215:E217"/>
    <mergeCell ref="F215:F217"/>
    <mergeCell ref="B218:B220"/>
    <mergeCell ref="C218:C220"/>
    <mergeCell ref="D218:D220"/>
    <mergeCell ref="E218:E220"/>
    <mergeCell ref="F218:F220"/>
    <mergeCell ref="B215:B217"/>
    <mergeCell ref="C215:C217"/>
    <mergeCell ref="D215:D217"/>
    <mergeCell ref="E224:E226"/>
    <mergeCell ref="F224:F226"/>
    <mergeCell ref="B224:B226"/>
    <mergeCell ref="C224:C226"/>
    <mergeCell ref="D224:D226"/>
    <mergeCell ref="B221:B223"/>
    <mergeCell ref="C221:C223"/>
    <mergeCell ref="D221:D223"/>
    <mergeCell ref="E221:E223"/>
    <mergeCell ref="F221:F223"/>
    <mergeCell ref="E227:E229"/>
    <mergeCell ref="F227:F229"/>
    <mergeCell ref="B230:B232"/>
    <mergeCell ref="C230:C232"/>
    <mergeCell ref="D230:D232"/>
    <mergeCell ref="E230:E232"/>
    <mergeCell ref="F230:F232"/>
    <mergeCell ref="B227:B229"/>
    <mergeCell ref="C227:C229"/>
    <mergeCell ref="D227:D229"/>
    <mergeCell ref="E233:E235"/>
    <mergeCell ref="F233:F235"/>
    <mergeCell ref="B236:B238"/>
    <mergeCell ref="C236:C238"/>
    <mergeCell ref="D236:D238"/>
    <mergeCell ref="E236:E238"/>
    <mergeCell ref="F236:F238"/>
    <mergeCell ref="B233:B235"/>
    <mergeCell ref="C233:C235"/>
    <mergeCell ref="D233:D235"/>
    <mergeCell ref="E239:E241"/>
    <mergeCell ref="F239:F241"/>
    <mergeCell ref="B242:B244"/>
    <mergeCell ref="C242:C244"/>
    <mergeCell ref="D242:D244"/>
    <mergeCell ref="E242:E244"/>
    <mergeCell ref="F242:F244"/>
    <mergeCell ref="B239:B241"/>
    <mergeCell ref="C239:C241"/>
    <mergeCell ref="D239:D241"/>
    <mergeCell ref="E245:E247"/>
    <mergeCell ref="F245:F247"/>
    <mergeCell ref="B248:B250"/>
    <mergeCell ref="C248:C250"/>
    <mergeCell ref="D248:D250"/>
    <mergeCell ref="E248:E250"/>
    <mergeCell ref="F248:F250"/>
    <mergeCell ref="B245:B247"/>
    <mergeCell ref="C245:C247"/>
    <mergeCell ref="D245:D247"/>
    <mergeCell ref="E251:E253"/>
    <mergeCell ref="F251:F253"/>
    <mergeCell ref="B254:B256"/>
    <mergeCell ref="C254:C256"/>
    <mergeCell ref="D254:D256"/>
    <mergeCell ref="E254:E256"/>
    <mergeCell ref="F254:F256"/>
    <mergeCell ref="B251:B253"/>
    <mergeCell ref="C251:C253"/>
    <mergeCell ref="D251:D253"/>
    <mergeCell ref="E257:E259"/>
    <mergeCell ref="F257:F259"/>
    <mergeCell ref="B260:B262"/>
    <mergeCell ref="C260:C262"/>
    <mergeCell ref="D260:D262"/>
    <mergeCell ref="E260:E262"/>
    <mergeCell ref="F260:F262"/>
    <mergeCell ref="B257:B259"/>
    <mergeCell ref="C257:C259"/>
    <mergeCell ref="D257:D259"/>
    <mergeCell ref="E263:E265"/>
    <mergeCell ref="F263:F265"/>
    <mergeCell ref="B266:B268"/>
    <mergeCell ref="C266:C268"/>
    <mergeCell ref="D266:D268"/>
    <mergeCell ref="E266:E268"/>
    <mergeCell ref="F266:F268"/>
    <mergeCell ref="B263:B265"/>
    <mergeCell ref="C263:C265"/>
    <mergeCell ref="D263:D265"/>
    <mergeCell ref="E269:E271"/>
    <mergeCell ref="F269:F271"/>
    <mergeCell ref="B272:B274"/>
    <mergeCell ref="C272:C274"/>
    <mergeCell ref="D272:D274"/>
    <mergeCell ref="E272:E274"/>
    <mergeCell ref="F272:F274"/>
    <mergeCell ref="B269:B271"/>
    <mergeCell ref="C269:C271"/>
    <mergeCell ref="D269:D271"/>
    <mergeCell ref="E275:E277"/>
    <mergeCell ref="F275:F277"/>
    <mergeCell ref="B278:B280"/>
    <mergeCell ref="C278:C280"/>
    <mergeCell ref="D278:D280"/>
    <mergeCell ref="E278:E280"/>
    <mergeCell ref="F278:F280"/>
    <mergeCell ref="B275:B277"/>
    <mergeCell ref="C275:C277"/>
    <mergeCell ref="D275:D277"/>
    <mergeCell ref="E281:E283"/>
    <mergeCell ref="F281:F283"/>
    <mergeCell ref="B284:B286"/>
    <mergeCell ref="C284:C286"/>
    <mergeCell ref="D284:D286"/>
    <mergeCell ref="E284:E286"/>
    <mergeCell ref="F284:F286"/>
    <mergeCell ref="B281:B283"/>
    <mergeCell ref="C281:C283"/>
    <mergeCell ref="D281:D283"/>
    <mergeCell ref="E287:E289"/>
    <mergeCell ref="F287:F289"/>
    <mergeCell ref="B290:B292"/>
    <mergeCell ref="C290:C292"/>
    <mergeCell ref="D290:D292"/>
    <mergeCell ref="E290:E292"/>
    <mergeCell ref="F290:F292"/>
    <mergeCell ref="B287:B289"/>
    <mergeCell ref="C287:C289"/>
    <mergeCell ref="D287:D289"/>
    <mergeCell ref="E293:E295"/>
    <mergeCell ref="F293:F295"/>
    <mergeCell ref="B296:B298"/>
    <mergeCell ref="C296:C298"/>
    <mergeCell ref="D296:D298"/>
    <mergeCell ref="E296:E298"/>
    <mergeCell ref="F296:F298"/>
    <mergeCell ref="B293:B295"/>
    <mergeCell ref="C293:C295"/>
    <mergeCell ref="D293:D295"/>
    <mergeCell ref="E299:E301"/>
    <mergeCell ref="F299:F301"/>
    <mergeCell ref="B302:B304"/>
    <mergeCell ref="C302:C304"/>
    <mergeCell ref="D302:D304"/>
    <mergeCell ref="E302:E304"/>
    <mergeCell ref="F302:F304"/>
    <mergeCell ref="B299:B301"/>
    <mergeCell ref="C299:C301"/>
    <mergeCell ref="D299:D301"/>
    <mergeCell ref="E305:E307"/>
    <mergeCell ref="F305:F307"/>
    <mergeCell ref="B308:B310"/>
    <mergeCell ref="C308:C310"/>
    <mergeCell ref="D308:D310"/>
    <mergeCell ref="E308:E310"/>
    <mergeCell ref="F308:F310"/>
    <mergeCell ref="B305:B307"/>
    <mergeCell ref="C305:C307"/>
    <mergeCell ref="D305:D307"/>
    <mergeCell ref="E311:E313"/>
    <mergeCell ref="F311:F313"/>
    <mergeCell ref="B314:B316"/>
    <mergeCell ref="C314:C316"/>
    <mergeCell ref="D314:D316"/>
    <mergeCell ref="E314:E316"/>
    <mergeCell ref="F314:F316"/>
    <mergeCell ref="B311:B313"/>
    <mergeCell ref="C311:C313"/>
    <mergeCell ref="D311:D313"/>
    <mergeCell ref="E317:E319"/>
    <mergeCell ref="F317:F319"/>
    <mergeCell ref="B320:B322"/>
    <mergeCell ref="C320:C322"/>
    <mergeCell ref="D320:D322"/>
    <mergeCell ref="E320:E322"/>
    <mergeCell ref="F320:F322"/>
    <mergeCell ref="B317:B319"/>
    <mergeCell ref="C317:C319"/>
    <mergeCell ref="D317:D319"/>
    <mergeCell ref="E323:E325"/>
    <mergeCell ref="F323:F325"/>
    <mergeCell ref="B326:B328"/>
    <mergeCell ref="C326:C328"/>
    <mergeCell ref="D326:D328"/>
    <mergeCell ref="E326:E328"/>
    <mergeCell ref="F326:F328"/>
    <mergeCell ref="B323:B325"/>
    <mergeCell ref="C323:C325"/>
    <mergeCell ref="D323:D325"/>
    <mergeCell ref="E329:E331"/>
    <mergeCell ref="F329:F331"/>
    <mergeCell ref="B332:B334"/>
    <mergeCell ref="C332:C334"/>
    <mergeCell ref="D332:D334"/>
    <mergeCell ref="E332:E334"/>
    <mergeCell ref="F332:F334"/>
    <mergeCell ref="B329:B331"/>
    <mergeCell ref="C329:C331"/>
    <mergeCell ref="D329:D331"/>
    <mergeCell ref="E335:E337"/>
    <mergeCell ref="F335:F337"/>
    <mergeCell ref="B338:B340"/>
    <mergeCell ref="C338:C340"/>
    <mergeCell ref="D338:D340"/>
    <mergeCell ref="E338:E340"/>
    <mergeCell ref="F338:F340"/>
    <mergeCell ref="B335:B337"/>
    <mergeCell ref="C335:C337"/>
    <mergeCell ref="D335:D337"/>
    <mergeCell ref="E341:E343"/>
    <mergeCell ref="F341:F343"/>
    <mergeCell ref="B344:B346"/>
    <mergeCell ref="C344:C346"/>
    <mergeCell ref="D344:D346"/>
    <mergeCell ref="E344:E346"/>
    <mergeCell ref="F344:F346"/>
    <mergeCell ref="B341:B343"/>
    <mergeCell ref="C341:C343"/>
    <mergeCell ref="D341:D343"/>
    <mergeCell ref="E347:E349"/>
    <mergeCell ref="F347:F349"/>
    <mergeCell ref="B350:B352"/>
    <mergeCell ref="C350:C352"/>
    <mergeCell ref="D350:D352"/>
    <mergeCell ref="E350:E352"/>
    <mergeCell ref="F350:F352"/>
    <mergeCell ref="B347:B349"/>
    <mergeCell ref="C347:C349"/>
    <mergeCell ref="D347:D349"/>
    <mergeCell ref="E353:E355"/>
    <mergeCell ref="F353:F355"/>
    <mergeCell ref="B356:B358"/>
    <mergeCell ref="C356:C358"/>
    <mergeCell ref="D356:D358"/>
    <mergeCell ref="E356:E358"/>
    <mergeCell ref="F356:F358"/>
    <mergeCell ref="B353:B355"/>
    <mergeCell ref="C353:C355"/>
    <mergeCell ref="D353:D355"/>
    <mergeCell ref="E359:E361"/>
    <mergeCell ref="F359:F361"/>
    <mergeCell ref="B362:B364"/>
    <mergeCell ref="C362:C364"/>
    <mergeCell ref="D362:D364"/>
    <mergeCell ref="E362:E364"/>
    <mergeCell ref="F362:F364"/>
    <mergeCell ref="B359:B361"/>
    <mergeCell ref="C359:C361"/>
    <mergeCell ref="D359:D361"/>
    <mergeCell ref="E365:E367"/>
    <mergeCell ref="F365:F367"/>
    <mergeCell ref="B368:B370"/>
    <mergeCell ref="C368:C370"/>
    <mergeCell ref="D368:D370"/>
    <mergeCell ref="E368:E370"/>
    <mergeCell ref="F368:F370"/>
    <mergeCell ref="B365:B367"/>
    <mergeCell ref="C365:C367"/>
    <mergeCell ref="D365:D367"/>
    <mergeCell ref="E371:E373"/>
    <mergeCell ref="F371:F373"/>
    <mergeCell ref="B374:B376"/>
    <mergeCell ref="C374:C376"/>
    <mergeCell ref="D374:D376"/>
    <mergeCell ref="E374:E376"/>
    <mergeCell ref="F374:F376"/>
    <mergeCell ref="B371:B373"/>
    <mergeCell ref="C371:C373"/>
    <mergeCell ref="D371:D373"/>
    <mergeCell ref="E377:E379"/>
    <mergeCell ref="F377:F379"/>
    <mergeCell ref="B380:B382"/>
    <mergeCell ref="C380:C382"/>
    <mergeCell ref="D380:D382"/>
    <mergeCell ref="E380:E382"/>
    <mergeCell ref="F380:F382"/>
    <mergeCell ref="B377:B379"/>
    <mergeCell ref="C377:C379"/>
    <mergeCell ref="D377:D379"/>
    <mergeCell ref="E383:E385"/>
    <mergeCell ref="F383:F385"/>
    <mergeCell ref="B386:B388"/>
    <mergeCell ref="C386:C388"/>
    <mergeCell ref="D386:D388"/>
    <mergeCell ref="E386:E388"/>
    <mergeCell ref="F386:F388"/>
    <mergeCell ref="B383:B385"/>
    <mergeCell ref="C383:C385"/>
    <mergeCell ref="D383:D385"/>
    <mergeCell ref="E389:E391"/>
    <mergeCell ref="F389:F391"/>
    <mergeCell ref="B392:B394"/>
    <mergeCell ref="C392:C394"/>
    <mergeCell ref="D392:D394"/>
    <mergeCell ref="E392:E394"/>
    <mergeCell ref="F392:F394"/>
    <mergeCell ref="B389:B391"/>
    <mergeCell ref="C389:C391"/>
    <mergeCell ref="D389:D391"/>
    <mergeCell ref="E395:E397"/>
    <mergeCell ref="F395:F397"/>
    <mergeCell ref="B398:B400"/>
    <mergeCell ref="C398:C400"/>
    <mergeCell ref="D398:D400"/>
    <mergeCell ref="E398:E400"/>
    <mergeCell ref="F398:F400"/>
    <mergeCell ref="B395:B397"/>
    <mergeCell ref="C395:C397"/>
    <mergeCell ref="D395:D397"/>
    <mergeCell ref="B407:B409"/>
    <mergeCell ref="C407:C409"/>
    <mergeCell ref="D407:D409"/>
    <mergeCell ref="E407:E409"/>
    <mergeCell ref="F407:F409"/>
    <mergeCell ref="E401:E403"/>
    <mergeCell ref="F401:F403"/>
    <mergeCell ref="B404:B406"/>
    <mergeCell ref="C404:C406"/>
    <mergeCell ref="D404:D406"/>
    <mergeCell ref="E404:E406"/>
    <mergeCell ref="F404:F406"/>
    <mergeCell ref="B401:B403"/>
    <mergeCell ref="C401:C403"/>
    <mergeCell ref="D401:D403"/>
  </mergeCells>
  <conditionalFormatting sqref="A2:AL409">
    <cfRule type="expression" dxfId="0" priority="1">
      <formula>MOD(ROW()-2,6)&gt;=3</formula>
    </cfRule>
  </conditionalFormatting>
  <hyperlinks>
    <hyperlink ref="V392" r:id="rId1" xr:uid="{C032078B-01E2-4D77-B8E3-EAD4BD0FA20D}"/>
    <hyperlink ref="Y392" r:id="rId2" xr:uid="{0456EA5F-A2BF-4F3F-9767-65A663E83DB1}"/>
    <hyperlink ref="AB392" r:id="rId3" xr:uid="{79B52389-3AE3-4791-B64A-0F85DA7FD308}"/>
    <hyperlink ref="AE392" r:id="rId4" xr:uid="{E4F90039-2E20-41F2-8FC0-0FAF623293FF}"/>
    <hyperlink ref="V393" r:id="rId5" xr:uid="{34EFE17E-D252-473B-885F-23C098DBE4B7}"/>
    <hyperlink ref="Y393" r:id="rId6" xr:uid="{C862160F-57BD-4472-A1E5-E0CA7B88C9CB}"/>
    <hyperlink ref="AB393" r:id="rId7" xr:uid="{8ECF00B7-3344-4616-9604-5C493CF3DD9C}"/>
    <hyperlink ref="AE393" r:id="rId8" xr:uid="{3BC12EF0-28B9-42A1-931D-DF710FBFC274}"/>
    <hyperlink ref="V394" r:id="rId9" xr:uid="{8C33EAD6-C5A1-41A1-BCD5-8A9A91639CB5}"/>
    <hyperlink ref="Y394" r:id="rId10" xr:uid="{748FADFD-BF32-4A95-B7ED-821FED6F23A9}"/>
    <hyperlink ref="AB394" r:id="rId11" xr:uid="{046D6AC6-DB5A-44E8-BC16-A5239CCEE658}"/>
    <hyperlink ref="AE394" r:id="rId12" xr:uid="{BAD50C58-C9A2-49C8-B3B5-B8D98F37BD4A}"/>
    <hyperlink ref="AK392" r:id="rId13" xr:uid="{3EE862AD-E7A5-4CE0-BE25-C13FD90F7266}"/>
    <hyperlink ref="AK393" r:id="rId14" xr:uid="{45403B8E-BAE1-4BAF-B9C4-D9D18B658084}"/>
    <hyperlink ref="AK394" r:id="rId15" xr:uid="{8F2CE75A-A7FE-4919-A808-90707FBC7F12}"/>
    <hyperlink ref="V59" r:id="rId16" xr:uid="{B914EF50-12F2-43F8-94C7-CF6588B73DAE}"/>
    <hyperlink ref="Y59" r:id="rId17" xr:uid="{8F574860-A69E-4279-873C-9485A3D559A6}"/>
    <hyperlink ref="AB59" r:id="rId18" xr:uid="{36113C03-76C3-44BF-B8F8-71A84989E805}"/>
    <hyperlink ref="AE59" r:id="rId19" xr:uid="{4E83A50E-AB18-49E5-9D76-DFCBC2E38482}"/>
    <hyperlink ref="J60" r:id="rId20" xr:uid="{90057624-01B1-44AE-B262-2CD3363CEA84}"/>
    <hyperlink ref="M60" r:id="rId21" xr:uid="{09E10B5F-142F-4F80-A0C2-E34C28BDBF7F}"/>
    <hyperlink ref="P60" r:id="rId22" xr:uid="{84A37DD1-5A8E-4F40-8D43-B43BC903F5B3}"/>
    <hyperlink ref="S60" r:id="rId23" xr:uid="{705E5C88-5535-480F-9A1D-1D69199D8EEB}"/>
    <hyperlink ref="V61" r:id="rId24" xr:uid="{47FA14BB-8624-4BE5-A2B3-73957B7FF7CD}"/>
    <hyperlink ref="Y61" r:id="rId25" xr:uid="{797F9A0B-C4F9-4573-A3D6-199815030F9C}"/>
    <hyperlink ref="AB61" r:id="rId26" xr:uid="{5861A1A0-251A-415F-9309-56413B7B254F}"/>
    <hyperlink ref="AE61" r:id="rId27" xr:uid="{0378A82F-E9F4-472C-8F6F-D4E5088CBDB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FA0E-9447-457E-8313-EDED2F239CCC}">
  <dimension ref="A1:B3"/>
  <sheetViews>
    <sheetView workbookViewId="0">
      <selection activeCell="A6" sqref="A6"/>
    </sheetView>
  </sheetViews>
  <sheetFormatPr defaultRowHeight="15" x14ac:dyDescent="0.25"/>
  <cols>
    <col min="1" max="1" width="12.140625" bestFit="1" customWidth="1"/>
    <col min="2" max="2" width="47" bestFit="1" customWidth="1"/>
  </cols>
  <sheetData>
    <row r="1" spans="1:2" x14ac:dyDescent="0.25">
      <c r="A1" s="56" t="s">
        <v>2149</v>
      </c>
      <c r="B1" s="56" t="s">
        <v>2150</v>
      </c>
    </row>
    <row r="2" spans="1:2" x14ac:dyDescent="0.25">
      <c r="A2" s="1" t="s">
        <v>659</v>
      </c>
      <c r="B2" s="1" t="s">
        <v>2151</v>
      </c>
    </row>
    <row r="3" spans="1:2" x14ac:dyDescent="0.25">
      <c r="A3" s="1" t="s">
        <v>115</v>
      </c>
      <c r="B3" s="1" t="s">
        <v>2152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49767899022646ADCD8372B4AFDD77" ma:contentTypeVersion="3" ma:contentTypeDescription="Ein neues Dokument erstellen." ma:contentTypeScope="" ma:versionID="8452e7d3f12be0a67576af669964e5a8">
  <xsd:schema xmlns:xsd="http://www.w3.org/2001/XMLSchema" xmlns:xs="http://www.w3.org/2001/XMLSchema" xmlns:p="http://schemas.microsoft.com/office/2006/metadata/properties" xmlns:ns2="e8c0b0b4-a352-4ab5-8d9a-9b050095665e" targetNamespace="http://schemas.microsoft.com/office/2006/metadata/properties" ma:root="true" ma:fieldsID="2abc07a2e20c4a8af1b43c532cfe4839" ns2:_="">
    <xsd:import namespace="e8c0b0b4-a352-4ab5-8d9a-9b05009566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0b0b4-a352-4ab5-8d9a-9b0500956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EBBEF8-E9AE-467B-B705-044C88A4C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c0b0b4-a352-4ab5-8d9a-9b0500956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99868F-A6B6-466A-987C-84E547340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BF7906-8D23-437B-A104-9BA6DAAFB0F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8c0b0b4-a352-4ab5-8d9a-9b050095665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Short-Term</vt:lpstr>
      <vt:lpstr>Mid-Term</vt:lpstr>
      <vt:lpstr>Long-Term</vt:lpstr>
      <vt:lpstr>Legend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Rossetti Elias (rosseeli); Fagerlind Felix (fagerfel)</dc:creator>
  <cp:keywords/>
  <dc:description/>
  <cp:lastModifiedBy>Rossetti Elias Jonathan (rosseeli)</cp:lastModifiedBy>
  <cp:revision/>
  <dcterms:created xsi:type="dcterms:W3CDTF">2025-09-20T18:40:24Z</dcterms:created>
  <dcterms:modified xsi:type="dcterms:W3CDTF">2026-01-06T09:15:30Z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0x0101000549767899022646ADCD8372B4AFDD77</vt:lpwstr>
  </property>
</Properties>
</file>